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6-2028\ПРОЕКТ БЮДЖЕТА\ОДНОВРЕМЕННО С ПРОЕКТОМ\"/>
    </mc:Choice>
  </mc:AlternateContent>
  <xr:revisionPtr revIDLastSave="0" documentId="13_ncr:1_{87D5025E-84C4-477E-B108-010F46C02B43}" xr6:coauthVersionLast="47" xr6:coauthVersionMax="47" xr10:uidLastSave="{00000000-0000-0000-0000-000000000000}"/>
  <bookViews>
    <workbookView xWindow="-120" yWindow="-120" windowWidth="29040" windowHeight="15990" tabRatio="599" xr2:uid="{00000000-000D-0000-FFFF-FFFF00000000}"/>
  </bookViews>
  <sheets>
    <sheet name="готовый 1 и 2" sheetId="1" r:id="rId1"/>
  </sheets>
  <definedNames>
    <definedName name="_xlnm._FilterDatabase" localSheetId="0" hidden="1">'готовый 1 и 2'!$A$15:$Q$143</definedName>
    <definedName name="_xlnm.Print_Titles" localSheetId="0">'готовый 1 и 2'!$12:$14</definedName>
  </definedNames>
  <calcPr calcId="191029"/>
</workbook>
</file>

<file path=xl/calcChain.xml><?xml version="1.0" encoding="utf-8"?>
<calcChain xmlns="http://schemas.openxmlformats.org/spreadsheetml/2006/main">
  <c r="O38" i="1" l="1"/>
  <c r="Q58" i="1"/>
  <c r="Q57" i="1" s="1"/>
  <c r="P58" i="1"/>
  <c r="P57" i="1" s="1"/>
  <c r="O58" i="1"/>
  <c r="O57" i="1" s="1"/>
  <c r="N58" i="1"/>
  <c r="N57" i="1" s="1"/>
  <c r="L58" i="1"/>
  <c r="L57" i="1" s="1"/>
  <c r="M58" i="1"/>
  <c r="M57" i="1" s="1"/>
  <c r="N125" i="1" l="1"/>
  <c r="N108" i="1"/>
  <c r="N107" i="1" s="1"/>
  <c r="N92" i="1"/>
  <c r="N91" i="1" s="1"/>
  <c r="N75" i="1"/>
  <c r="Q123" i="1"/>
  <c r="M104" i="1" l="1"/>
  <c r="Q64" i="1"/>
  <c r="P125" i="1"/>
  <c r="P69" i="1"/>
  <c r="P44" i="1"/>
  <c r="P42" i="1"/>
  <c r="O125" i="1" l="1"/>
  <c r="O98" i="1"/>
  <c r="Q83" i="1"/>
  <c r="P83" i="1"/>
  <c r="O83" i="1"/>
  <c r="O53" i="1" l="1"/>
  <c r="O18" i="1"/>
  <c r="M18" i="1"/>
  <c r="L18" i="1"/>
  <c r="M141" i="1"/>
  <c r="M140" i="1" s="1"/>
  <c r="L136" i="1"/>
  <c r="M136" i="1"/>
  <c r="N136" i="1"/>
  <c r="O136" i="1"/>
  <c r="P136" i="1"/>
  <c r="Q136" i="1"/>
  <c r="L133" i="1"/>
  <c r="M133" i="1"/>
  <c r="N133" i="1"/>
  <c r="O133" i="1"/>
  <c r="P133" i="1"/>
  <c r="Q133" i="1"/>
  <c r="M125" i="1"/>
  <c r="L125" i="1"/>
  <c r="L108" i="1"/>
  <c r="L107" i="1" s="1"/>
  <c r="M108" i="1"/>
  <c r="M107" i="1" s="1"/>
  <c r="M55" i="1"/>
  <c r="M39" i="1"/>
  <c r="M29" i="1"/>
  <c r="M28" i="1" s="1"/>
  <c r="L29" i="1"/>
  <c r="L28" i="1" s="1"/>
  <c r="M64" i="1" l="1"/>
  <c r="L64" i="1"/>
  <c r="M62" i="1"/>
  <c r="L62" i="1"/>
  <c r="M60" i="1"/>
  <c r="L60" i="1"/>
  <c r="L55" i="1"/>
  <c r="L53" i="1"/>
  <c r="M50" i="1"/>
  <c r="L50" i="1"/>
  <c r="L52" i="1" l="1"/>
  <c r="M44" i="1"/>
  <c r="L44" i="1"/>
  <c r="M42" i="1"/>
  <c r="L42" i="1"/>
  <c r="L39" i="1"/>
  <c r="M36" i="1"/>
  <c r="L36" i="1"/>
  <c r="M41" i="1" l="1"/>
  <c r="L41" i="1"/>
  <c r="L69" i="1"/>
  <c r="M69" i="1"/>
  <c r="L17" i="1"/>
  <c r="M17" i="1"/>
  <c r="N89" i="1" l="1"/>
  <c r="O129" i="1" l="1"/>
  <c r="P129" i="1"/>
  <c r="Q129" i="1"/>
  <c r="M118" i="1"/>
  <c r="N127" i="1"/>
  <c r="O64" i="1"/>
  <c r="O118" i="1" l="1"/>
  <c r="P118" i="1"/>
  <c r="Q118" i="1"/>
  <c r="O104" i="1"/>
  <c r="P29" i="1"/>
  <c r="P28" i="1" s="1"/>
  <c r="O55" i="1" l="1"/>
  <c r="P55" i="1"/>
  <c r="Q55" i="1"/>
  <c r="Q18" i="1"/>
  <c r="P18" i="1"/>
  <c r="M138" i="1"/>
  <c r="M135" i="1" s="1"/>
  <c r="L138" i="1"/>
  <c r="L135" i="1" s="1"/>
  <c r="M79" i="1"/>
  <c r="L79" i="1"/>
  <c r="N50" i="1"/>
  <c r="M53" i="1"/>
  <c r="M52" i="1" s="1"/>
  <c r="L141" i="1"/>
  <c r="L140" i="1" s="1"/>
  <c r="O141" i="1"/>
  <c r="O140" i="1" s="1"/>
  <c r="P141" i="1"/>
  <c r="P140" i="1" s="1"/>
  <c r="Q141" i="1"/>
  <c r="Q120" i="1"/>
  <c r="P120" i="1"/>
  <c r="O120" i="1"/>
  <c r="N120" i="1"/>
  <c r="M120" i="1"/>
  <c r="M117" i="1" s="1"/>
  <c r="L120" i="1"/>
  <c r="Q89" i="1"/>
  <c r="P89" i="1"/>
  <c r="O89" i="1"/>
  <c r="M89" i="1"/>
  <c r="L89" i="1"/>
  <c r="N82" i="1"/>
  <c r="O138" i="1"/>
  <c r="O135" i="1" s="1"/>
  <c r="P138" i="1"/>
  <c r="P135" i="1" s="1"/>
  <c r="Q138" i="1"/>
  <c r="Q135" i="1" s="1"/>
  <c r="N138" i="1"/>
  <c r="N135" i="1" s="1"/>
  <c r="N36" i="1"/>
  <c r="N104" i="1"/>
  <c r="N87" i="1"/>
  <c r="N73" i="1"/>
  <c r="N18" i="1"/>
  <c r="P117" i="1"/>
  <c r="Q117" i="1"/>
  <c r="N86" i="1" l="1"/>
  <c r="N81" i="1" s="1"/>
  <c r="O60" i="1"/>
  <c r="N44" i="1"/>
  <c r="O44" i="1"/>
  <c r="Q44" i="1"/>
  <c r="O36" i="1"/>
  <c r="O35" i="1" s="1"/>
  <c r="O39" i="1"/>
  <c r="N35" i="1"/>
  <c r="N67" i="1"/>
  <c r="O67" i="1"/>
  <c r="P67" i="1"/>
  <c r="Q67" i="1"/>
  <c r="M67" i="1"/>
  <c r="M66" i="1" s="1"/>
  <c r="M49" i="1" s="1"/>
  <c r="M96" i="1" l="1"/>
  <c r="M95" i="1" s="1"/>
  <c r="N46" i="1"/>
  <c r="O46" i="1"/>
  <c r="P46" i="1"/>
  <c r="Q46" i="1"/>
  <c r="M47" i="1"/>
  <c r="M46" i="1" s="1"/>
  <c r="P36" i="1"/>
  <c r="Q36" i="1"/>
  <c r="N29" i="1"/>
  <c r="N28" i="1" s="1"/>
  <c r="N17" i="1"/>
  <c r="N83" i="1"/>
  <c r="M82" i="1"/>
  <c r="M83" i="1"/>
  <c r="Q29" i="1"/>
  <c r="Q28" i="1" s="1"/>
  <c r="N131" i="1" l="1"/>
  <c r="O131" i="1"/>
  <c r="P131" i="1"/>
  <c r="Q131" i="1"/>
  <c r="N129" i="1"/>
  <c r="N122" i="1" s="1"/>
  <c r="O127" i="1"/>
  <c r="O122" i="1" s="1"/>
  <c r="P127" i="1"/>
  <c r="P122" i="1" s="1"/>
  <c r="P116" i="1" s="1"/>
  <c r="P115" i="1" s="1"/>
  <c r="Q127" i="1"/>
  <c r="M75" i="1"/>
  <c r="O75" i="1"/>
  <c r="P75" i="1"/>
  <c r="Q75" i="1"/>
  <c r="L75" i="1"/>
  <c r="M131" i="1"/>
  <c r="M129" i="1"/>
  <c r="M127" i="1"/>
  <c r="N96" i="1"/>
  <c r="N95" i="1" s="1"/>
  <c r="L96" i="1"/>
  <c r="L131" i="1"/>
  <c r="L129" i="1"/>
  <c r="L127" i="1"/>
  <c r="N118" i="1"/>
  <c r="N117" i="1" s="1"/>
  <c r="L118" i="1"/>
  <c r="L117" i="1" s="1"/>
  <c r="M98" i="1"/>
  <c r="N98" i="1"/>
  <c r="P98" i="1"/>
  <c r="Q98" i="1"/>
  <c r="M92" i="1"/>
  <c r="M91" i="1" s="1"/>
  <c r="O92" i="1"/>
  <c r="O91" i="1" s="1"/>
  <c r="P92" i="1"/>
  <c r="P91" i="1" s="1"/>
  <c r="Q92" i="1"/>
  <c r="Q91" i="1" s="1"/>
  <c r="L92" i="1"/>
  <c r="L91" i="1" s="1"/>
  <c r="M87" i="1"/>
  <c r="M86" i="1" s="1"/>
  <c r="O87" i="1"/>
  <c r="O86" i="1" s="1"/>
  <c r="P87" i="1"/>
  <c r="P86" i="1" s="1"/>
  <c r="Q87" i="1"/>
  <c r="Q86" i="1" s="1"/>
  <c r="L87" i="1"/>
  <c r="L86" i="1" s="1"/>
  <c r="N79" i="1"/>
  <c r="O79" i="1"/>
  <c r="P79" i="1"/>
  <c r="Q79" i="1"/>
  <c r="M73" i="1"/>
  <c r="M72" i="1" s="1"/>
  <c r="N72" i="1"/>
  <c r="O73" i="1"/>
  <c r="O72" i="1" s="1"/>
  <c r="P73" i="1"/>
  <c r="P72" i="1" s="1"/>
  <c r="Q73" i="1"/>
  <c r="Q72" i="1" s="1"/>
  <c r="O50" i="1"/>
  <c r="P50" i="1"/>
  <c r="Q50" i="1"/>
  <c r="N53" i="1"/>
  <c r="P53" i="1"/>
  <c r="Q53" i="1"/>
  <c r="N55" i="1"/>
  <c r="N60" i="1"/>
  <c r="P60" i="1"/>
  <c r="Q60" i="1"/>
  <c r="N62" i="1"/>
  <c r="O62" i="1"/>
  <c r="O52" i="1" s="1"/>
  <c r="P62" i="1"/>
  <c r="Q62" i="1"/>
  <c r="N64" i="1"/>
  <c r="P64" i="1"/>
  <c r="N69" i="1"/>
  <c r="N66" i="1" s="1"/>
  <c r="M122" i="1" l="1"/>
  <c r="M116" i="1" s="1"/>
  <c r="M115" i="1" s="1"/>
  <c r="Q122" i="1"/>
  <c r="Q116" i="1" s="1"/>
  <c r="Q115" i="1" s="1"/>
  <c r="P52" i="1"/>
  <c r="Q52" i="1"/>
  <c r="N52" i="1"/>
  <c r="N49" i="1" s="1"/>
  <c r="N116" i="1"/>
  <c r="N115" i="1" s="1"/>
  <c r="L122" i="1"/>
  <c r="L116" i="1" s="1"/>
  <c r="L115" i="1" s="1"/>
  <c r="N42" i="1"/>
  <c r="O42" i="1"/>
  <c r="Q42" i="1"/>
  <c r="N113" i="1" l="1"/>
  <c r="Q69" i="1"/>
  <c r="Q66" i="1" s="1"/>
  <c r="Q49" i="1" s="1"/>
  <c r="P66" i="1"/>
  <c r="P49" i="1" s="1"/>
  <c r="O69" i="1"/>
  <c r="O66" i="1" s="1"/>
  <c r="O49" i="1" s="1"/>
  <c r="O117" i="1" l="1"/>
  <c r="O116" i="1" s="1"/>
  <c r="O115" i="1" s="1"/>
  <c r="M81" i="1"/>
  <c r="O82" i="1"/>
  <c r="P82" i="1"/>
  <c r="Q82" i="1"/>
  <c r="L83" i="1"/>
  <c r="L82" i="1" s="1"/>
  <c r="L81" i="1" s="1"/>
  <c r="L35" i="1"/>
  <c r="M35" i="1"/>
  <c r="P35" i="1"/>
  <c r="Q35" i="1"/>
  <c r="N111" i="1" l="1"/>
  <c r="O111" i="1"/>
  <c r="P111" i="1"/>
  <c r="Q111" i="1"/>
  <c r="P104" i="1" l="1"/>
  <c r="Q104" i="1"/>
  <c r="M77" i="1"/>
  <c r="N77" i="1"/>
  <c r="O77" i="1"/>
  <c r="P77" i="1"/>
  <c r="Q77" i="1"/>
  <c r="M76" i="1"/>
  <c r="N76" i="1"/>
  <c r="N71" i="1" s="1"/>
  <c r="O76" i="1"/>
  <c r="P76" i="1"/>
  <c r="Q76" i="1"/>
  <c r="N39" i="1"/>
  <c r="P39" i="1"/>
  <c r="Q39" i="1"/>
  <c r="N41" i="1"/>
  <c r="O17" i="1"/>
  <c r="P17" i="1"/>
  <c r="Q17" i="1"/>
  <c r="M113" i="1"/>
  <c r="O113" i="1"/>
  <c r="O110" i="1" s="1"/>
  <c r="P113" i="1"/>
  <c r="Q113" i="1"/>
  <c r="Q110" i="1" s="1"/>
  <c r="M102" i="1"/>
  <c r="N102" i="1"/>
  <c r="N101" i="1" s="1"/>
  <c r="N94" i="1" s="1"/>
  <c r="O102" i="1"/>
  <c r="P102" i="1"/>
  <c r="Q102" i="1"/>
  <c r="M111" i="1"/>
  <c r="L104" i="1"/>
  <c r="L102" i="1"/>
  <c r="L98" i="1"/>
  <c r="L76" i="1"/>
  <c r="L77" i="1"/>
  <c r="N38" i="1" l="1"/>
  <c r="M110" i="1"/>
  <c r="Q101" i="1"/>
  <c r="Q94" i="1" s="1"/>
  <c r="O101" i="1"/>
  <c r="O94" i="1" s="1"/>
  <c r="P81" i="1"/>
  <c r="Q81" i="1"/>
  <c r="O81" i="1"/>
  <c r="M101" i="1"/>
  <c r="M94" i="1" s="1"/>
  <c r="Q71" i="1"/>
  <c r="M71" i="1"/>
  <c r="L101" i="1"/>
  <c r="L94" i="1" s="1"/>
  <c r="O71" i="1"/>
  <c r="P101" i="1"/>
  <c r="P94" i="1" s="1"/>
  <c r="P41" i="1"/>
  <c r="P38" i="1" s="1"/>
  <c r="Q41" i="1"/>
  <c r="Q38" i="1" s="1"/>
  <c r="O41" i="1"/>
  <c r="P71" i="1"/>
  <c r="P110" i="1"/>
  <c r="N110" i="1"/>
  <c r="Q16" i="1" l="1"/>
  <c r="P16" i="1"/>
  <c r="N16" i="1"/>
  <c r="N143" i="1" s="1"/>
  <c r="L113" i="1"/>
  <c r="L111" i="1"/>
  <c r="L73" i="1"/>
  <c r="L72" i="1" s="1"/>
  <c r="L67" i="1"/>
  <c r="L66" i="1" s="1"/>
  <c r="L49" i="1" s="1"/>
  <c r="L71" i="1" l="1"/>
  <c r="L110" i="1"/>
  <c r="P143" i="1"/>
  <c r="Q143" i="1"/>
  <c r="M38" i="1"/>
  <c r="M16" i="1" l="1"/>
  <c r="M143" i="1" s="1"/>
  <c r="L38" i="1"/>
  <c r="L16" i="1" l="1"/>
  <c r="L143" i="1" s="1"/>
  <c r="O29" i="1"/>
  <c r="O28" i="1" s="1"/>
  <c r="O16" i="1" s="1"/>
  <c r="O143" i="1" l="1"/>
</calcChain>
</file>

<file path=xl/sharedStrings.xml><?xml version="1.0" encoding="utf-8"?>
<sst xmlns="http://schemas.openxmlformats.org/spreadsheetml/2006/main" count="1149" uniqueCount="231">
  <si>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</si>
  <si>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</si>
  <si>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</si>
  <si>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</si>
  <si>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</si>
  <si>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</si>
  <si>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</si>
  <si>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</si>
  <si>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</si>
  <si>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Реестр источников доходов бюджета Ейского городского поселения Ейского района</t>
  </si>
  <si>
    <t>Ейское городское поселение Ейского района</t>
  </si>
  <si>
    <t>Наименование главного администратора доходов местного бюджета</t>
  </si>
  <si>
    <t>статья доходов</t>
  </si>
  <si>
    <t>подстатья доходов</t>
  </si>
  <si>
    <t>группа подвида доходов бюдже-тов</t>
  </si>
  <si>
    <t>аналити-ческая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</si>
  <si>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</si>
  <si>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</si>
  <si>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</si>
  <si>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</si>
  <si>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</si>
  <si>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</si>
  <si>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</si>
  <si>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</si>
  <si>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040</t>
  </si>
  <si>
    <t>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</si>
  <si>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</si>
  <si>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</si>
  <si>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010</t>
  </si>
  <si>
    <t>020</t>
  </si>
  <si>
    <t>030</t>
  </si>
  <si>
    <t>03</t>
  </si>
  <si>
    <t>НАЛОГИ НА СОВОКУПНЫЙ ДОХОД</t>
  </si>
  <si>
    <t>Единый сельскохозяйственный налог</t>
  </si>
  <si>
    <t>05</t>
  </si>
  <si>
    <t>182</t>
  </si>
  <si>
    <t>1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</si>
  <si>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</si>
  <si>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</si>
  <si>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</si>
  <si>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</si>
  <si>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</si>
  <si>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</si>
  <si>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06</t>
  </si>
  <si>
    <t>13</t>
  </si>
  <si>
    <t>Управление Федеральной налоговой службы по Краснодарскому краю</t>
  </si>
  <si>
    <t>07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</si>
  <si>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</si>
  <si>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</si>
  <si>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</si>
  <si>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</si>
  <si>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</si>
  <si>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</si>
  <si>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</si>
  <si>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</si>
  <si>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</si>
  <si>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</si>
  <si>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</si>
  <si>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</si>
  <si>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</si>
  <si>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</si>
  <si>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</si>
  <si>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</si>
  <si>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</si>
  <si>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</si>
  <si>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</si>
  <si>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</si>
  <si>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</si>
  <si>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</si>
  <si>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</si>
  <si>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</si>
  <si>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</si>
  <si>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</si>
  <si>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поселений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</si>
  <si>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</si>
  <si>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</si>
  <si>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</si>
  <si>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11</t>
  </si>
  <si>
    <t>992</t>
  </si>
  <si>
    <t>120</t>
  </si>
  <si>
    <t>050</t>
  </si>
  <si>
    <t>013</t>
  </si>
  <si>
    <t>025</t>
  </si>
  <si>
    <t>035</t>
  </si>
  <si>
    <t>070</t>
  </si>
  <si>
    <t>075</t>
  </si>
  <si>
    <t>09</t>
  </si>
  <si>
    <t>045</t>
  </si>
  <si>
    <t>130</t>
  </si>
  <si>
    <t>990</t>
  </si>
  <si>
    <t>995</t>
  </si>
  <si>
    <t>14</t>
  </si>
  <si>
    <t>410</t>
  </si>
  <si>
    <t>053</t>
  </si>
  <si>
    <t>430</t>
  </si>
  <si>
    <t>Доходы от оказания платных услуг (работ) и компенсации затрат государства</t>
  </si>
  <si>
    <t>16</t>
  </si>
  <si>
    <t>140</t>
  </si>
  <si>
    <t>17</t>
  </si>
  <si>
    <t>180</t>
  </si>
  <si>
    <t>Безвозмездные поступления от других бюджетов бюджетной системы Российской Федерации</t>
  </si>
  <si>
    <t>Прочие субсидии</t>
  </si>
  <si>
    <t>Прочие субсидии бюджетам городских поселений</t>
  </si>
  <si>
    <t>Администрация Ейского городского поселения Ейского района</t>
  </si>
  <si>
    <t>Начальник финансово-экономического отдела администрации</t>
  </si>
  <si>
    <t>Ейского городского поселения Ейского района</t>
  </si>
  <si>
    <t>Утверждаю:</t>
  </si>
  <si>
    <t>093</t>
  </si>
  <si>
    <t>Всего доходов</t>
  </si>
  <si>
    <t>033</t>
  </si>
  <si>
    <t>043</t>
  </si>
  <si>
    <t>Согласовано:</t>
  </si>
  <si>
    <t>Заместитель главы</t>
  </si>
  <si>
    <t>Ейского городского поселения</t>
  </si>
  <si>
    <t>Ейского района</t>
  </si>
  <si>
    <t>код главного администратора доходов местного бюджета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</si>
  <si>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</si>
  <si>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</si>
  <si>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</si>
  <si>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</si>
  <si>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</si>
  <si>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</si>
  <si>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</si>
  <si>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</si>
  <si>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</si>
  <si>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 с организаций, обладающих земельным участком, расположенным в границах городских поселений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</si>
  <si>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</si>
  <si>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</si>
  <si>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</si>
  <si>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поселений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</si>
  <si>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</si>
  <si>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доходы от оказания платных услуг (работ) получателями средств бюджетов городских поселений
</t>
  </si>
  <si>
    <t>065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</si>
  <si>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</si>
  <si>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</si>
  <si>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>313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</si>
  <si>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</si>
  <si>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</si>
  <si>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</si>
  <si>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</si>
  <si>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</si>
  <si>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</si>
  <si>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090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</si>
  <si>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</si>
  <si>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</si>
  <si>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>10</t>
  </si>
  <si>
    <t xml:space="preserve">Платежи в целях возмещения причиненного ущерба (убытков)
</t>
  </si>
  <si>
    <t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</si>
  <si>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</si>
  <si>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440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</si>
  <si>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</si>
  <si>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300</t>
  </si>
  <si>
    <t>310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</si>
  <si>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</si>
  <si>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>Субвенции местным бюджетам на выполнение передаваемых полномочий субъектов Российской Федерации</t>
  </si>
  <si>
    <t>З.В.Журавлёва</t>
  </si>
  <si>
    <t>_________________ Ю.А. Белан</t>
  </si>
  <si>
    <t xml:space="preserve">Глава Ейского городского поселения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</si>
  <si>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</si>
  <si>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</si>
  <si>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</si>
  <si>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</si>
  <si>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</si>
  <si>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</si>
  <si>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</si>
  <si>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</si>
  <si>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</si>
  <si>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</si>
  <si>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</si>
  <si>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</si>
  <si>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</si>
  <si>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>Невыясненные поступления
Невыясненные поступления, зачисляемые в бюджеты городских поселений</t>
  </si>
  <si>
    <t xml:space="preserve">Дотации на выравнивание бюджетной обеспеченности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</si>
  <si>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</si>
  <si>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</si>
  <si>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</si>
  <si>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</si>
  <si>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городских поселений на поддержку отрасли культуры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</si>
  <si>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</si>
  <si>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</si>
  <si>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</si>
  <si>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</si>
  <si>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</si>
  <si>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</si>
  <si>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325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</si>
  <si>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</si>
  <si>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094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</si>
  <si>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</si>
  <si>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</si>
  <si>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Денежные средства, изымаемые в собственность городского поселения в соответствии с решениями судов (за исключением обвинительных приговоров судов)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</si>
  <si>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</si>
  <si>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налого,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</si>
  <si>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налого, превышающей 650 000 рублей)</t>
  </si>
  <si>
    <t>Задолженность и перерасчёты по отменённым налогам, сборам и иным обязательным платежам</t>
  </si>
  <si>
    <t>04</t>
  </si>
  <si>
    <t>Земельный налог (по обязательствоам, возникшим до 1 января 2006 года)</t>
  </si>
  <si>
    <t>Земельный налог (по обязательствоам, возникшим до 1 января 2006 года), на территориях городских поселений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</si>
  <si>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 находящихся в собственности городсикх поселений </t>
  </si>
  <si>
    <t xml:space="preserve">Доходы от продажи земельных участков, находящихся в собственности горосдких поселений  (за исключением земельных участков бюджетных и автономных учреждений) находящихся в собственности городсикх поселений </t>
  </si>
  <si>
    <t>тел.8-86132-20287</t>
  </si>
  <si>
    <t>Прочие дотации</t>
  </si>
  <si>
    <t>Прочие дотации бюджетам городских поселений</t>
  </si>
  <si>
    <t>элемент доходов</t>
  </si>
  <si>
    <t>Туристический налог</t>
  </si>
  <si>
    <t>Показатели прогноза доходов в 2025 году в соответствии с решением о местном бюджете</t>
  </si>
  <si>
    <t>Оценка исполнения 2025 года</t>
  </si>
  <si>
    <t>Показатели прогноза доходов бюджета на 2026 год</t>
  </si>
  <si>
    <t xml:space="preserve">Показатели
прогноза доходов бюджета на 2027 год
</t>
  </si>
  <si>
    <t>Показатели прогноза доходов бюджета на 2028 год</t>
  </si>
  <si>
    <t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бюджетов городских поселений</t>
  </si>
  <si>
    <t xml:space="preserve">Денежные взыскания, налагаемые в возмещение ущерба, причинённого в результате незаконного или нецелевого использования бюджетных средств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</si>
  <si>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</si>
  <si>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</si>
  <si>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реализацию мероприятий по модернизации коммунальной инфраструктуры</t>
  </si>
  <si>
    <t>Субсидии бюджетам городских поселений на реализацию мероприятий по модернизации коммунальной инфраструктуры</t>
  </si>
  <si>
    <t>Иные межбюджетные трансферты</t>
  </si>
  <si>
    <t>ПРОЧИЕ БЕЗВОЗМЕЗДНЫЕ ПОСТУПЛЕНИЯ</t>
  </si>
  <si>
    <t>БЕЗВОЗМЕЗДНЫЕ ПОСТУПЛЕНИЯ ОТ ДРУГИХ БЮДЖЕТОВ БЮДЖЕТНОЙ СИСТЕМЫ РОССИЙСКОЙ ФЕДЕРАЦИИ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</si>
  <si>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одоходы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2,4 миллиона рублей)</t>
  </si>
  <si>
    <t>Налог на доходы физических лиц в чатси суммы налога, относящейся к наллговой базе, указанной в пункте 6.2 статьи 210 Налогового кодекса Российской Федерации, не превышающей 5 миллионов рублей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</si>
  <si>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</si>
  <si>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</si>
  <si>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</si>
  <si>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</si>
  <si>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Показатели кассовых поступлений в 2025 году (по состоянию на 01.11.2025 г.) в местный бюджет</t>
  </si>
  <si>
    <t>150</t>
  </si>
  <si>
    <t>210</t>
  </si>
  <si>
    <t>100</t>
  </si>
  <si>
    <t>320</t>
  </si>
  <si>
    <t>Исп. Жирохова Светлана Сергеевна,</t>
  </si>
  <si>
    <t>Д.В. Квитовский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</si>
</sst>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"/>
    <numFmt numFmtId="165" formatCode="00"/>
    <numFmt numFmtId="166" formatCode="0000"/>
    <numFmt numFmtId="167" formatCode="#,##0.0"/>
    <numFmt numFmtId="168" formatCode="0.0%"/>
    <numFmt numFmtId="169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25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sz val="18"/>
      <name val="Arial"/>
      <family val="2"/>
      <charset val="204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2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11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7" fillId="0" borderId="0" xfId="0" applyFont="1"/>
    <xf numFmtId="0" fontId="10" fillId="0" borderId="0" xfId="0" applyFont="1" applyAlignment="1">
      <alignment horizontal="left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168" fontId="10" fillId="0" borderId="0" xfId="0" applyNumberFormat="1" applyFont="1"/>
    <xf numFmtId="168" fontId="13" fillId="0" borderId="0" xfId="0" applyNumberFormat="1" applyFont="1"/>
    <xf numFmtId="0" fontId="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5" fontId="18" fillId="2" borderId="2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center" vertical="center"/>
    </xf>
    <xf numFmtId="166" fontId="18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18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/>
    <xf numFmtId="168" fontId="23" fillId="0" borderId="0" xfId="0" applyNumberFormat="1" applyFont="1"/>
    <xf numFmtId="168" fontId="24" fillId="0" borderId="0" xfId="0" applyNumberFormat="1" applyFont="1"/>
    <xf numFmtId="0" fontId="10" fillId="2" borderId="0" xfId="0" applyFont="1" applyFill="1"/>
    <xf numFmtId="167" fontId="27" fillId="0" borderId="2" xfId="0" applyNumberFormat="1" applyFont="1" applyBorder="1"/>
    <xf numFmtId="167" fontId="28" fillId="0" borderId="2" xfId="0" applyNumberFormat="1" applyFont="1" applyBorder="1"/>
    <xf numFmtId="4" fontId="25" fillId="0" borderId="0" xfId="0" applyNumberFormat="1" applyFont="1"/>
    <xf numFmtId="4" fontId="25" fillId="0" borderId="7" xfId="0" applyNumberFormat="1" applyFont="1" applyBorder="1"/>
    <xf numFmtId="4" fontId="26" fillId="0" borderId="0" xfId="0" applyNumberFormat="1" applyFont="1"/>
    <xf numFmtId="3" fontId="27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167" fontId="28" fillId="2" borderId="2" xfId="0" applyNumberFormat="1" applyFont="1" applyFill="1" applyBorder="1"/>
    <xf numFmtId="0" fontId="24" fillId="0" borderId="0" xfId="0" applyFont="1"/>
    <xf numFmtId="4" fontId="29" fillId="0" borderId="0" xfId="0" applyNumberFormat="1" applyFont="1"/>
    <xf numFmtId="168" fontId="14" fillId="2" borderId="0" xfId="0" applyNumberFormat="1" applyFont="1" applyFill="1"/>
    <xf numFmtId="0" fontId="14" fillId="2" borderId="0" xfId="0" applyFont="1" applyFill="1"/>
    <xf numFmtId="165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center" vertical="center" wrapText="1"/>
    </xf>
    <xf numFmtId="166" fontId="18" fillId="2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center"/>
    </xf>
    <xf numFmtId="4" fontId="26" fillId="0" borderId="0" xfId="0" applyNumberFormat="1" applyFont="1" applyAlignment="1">
      <alignment horizontal="center"/>
    </xf>
    <xf numFmtId="167" fontId="27" fillId="0" borderId="1" xfId="0" applyNumberFormat="1" applyFont="1" applyBorder="1"/>
    <xf numFmtId="4" fontId="25" fillId="0" borderId="0" xfId="0" applyNumberFormat="1" applyFont="1" applyAlignment="1">
      <alignment horizontal="center" vertical="center"/>
    </xf>
    <xf numFmtId="167" fontId="28" fillId="2" borderId="2" xfId="0" applyNumberFormat="1" applyFont="1" applyFill="1" applyBorder="1" applyAlignment="1">
      <alignment horizontal="right"/>
    </xf>
    <xf numFmtId="169" fontId="14" fillId="2" borderId="0" xfId="0" applyNumberFormat="1" applyFont="1" applyFill="1"/>
    <xf numFmtId="2" fontId="14" fillId="2" borderId="0" xfId="0" applyNumberFormat="1" applyFont="1" applyFill="1"/>
    <xf numFmtId="167" fontId="27" fillId="4" borderId="2" xfId="0" applyNumberFormat="1" applyFont="1" applyFill="1" applyBorder="1"/>
    <xf numFmtId="168" fontId="10" fillId="4" borderId="0" xfId="0" applyNumberFormat="1" applyFont="1" applyFill="1"/>
    <xf numFmtId="0" fontId="10" fillId="4" borderId="0" xfId="0" applyFont="1" applyFill="1"/>
    <xf numFmtId="168" fontId="15" fillId="4" borderId="0" xfId="0" applyNumberFormat="1" applyFont="1" applyFill="1"/>
    <xf numFmtId="0" fontId="15" fillId="4" borderId="0" xfId="0" applyFont="1" applyFill="1"/>
    <xf numFmtId="0" fontId="17" fillId="2" borderId="0" xfId="0" applyFont="1" applyFill="1"/>
    <xf numFmtId="0" fontId="22" fillId="2" borderId="0" xfId="0" applyFont="1" applyFill="1"/>
    <xf numFmtId="4" fontId="14" fillId="2" borderId="0" xfId="0" applyNumberFormat="1" applyFont="1" applyFill="1"/>
    <xf numFmtId="4" fontId="2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left" vertical="top" wrapText="1"/>
    </xf>
    <xf numFmtId="0" fontId="20" fillId="0" borderId="0" xfId="0" applyFont="1"/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right"/>
    </xf>
    <xf numFmtId="4" fontId="20" fillId="0" borderId="0" xfId="0" applyNumberFormat="1" applyFont="1" applyAlignment="1">
      <alignment horizontal="right"/>
    </xf>
    <xf numFmtId="0" fontId="5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</cellXfs>
  <cellStyles count="5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2 3" xfId="4" xr:uid="{00000000-0005-0000-0000-000003000000}"/>
    <cellStyle name="Обычный 3" xfId="1" xr:uid="{00000000-0005-0000-0000-000004000000}"/>
  </cellStyles>
  <dxfs count="0"/>
  <tableStyles count="0" defaultTableStyle="TableStyleMedium9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2"/>
  <sheetViews>
    <sheetView tabSelected="1" topLeftCell="A25" zoomScale="59" zoomScaleNormal="59" workbookViewId="0">
      <selection activeCell="K26" sqref="K26"/>
    </sheetView>
  </sheetViews>
  <sheetFormatPr defaultColWidth="8.85546875" defaultRowHeight="15" x14ac:dyDescent="0.25"/>
  <cols>
    <col min="1" max="1" width="76.5703125" style="15" customWidth="1"/>
    <col min="2" max="2" width="14.5703125" style="9" customWidth="1"/>
    <col min="3" max="3" width="13.85546875" style="9" customWidth="1"/>
    <col min="4" max="4" width="15.7109375" style="9" customWidth="1"/>
    <col min="5" max="5" width="12.85546875" style="9" customWidth="1"/>
    <col min="6" max="6" width="15" style="9" customWidth="1"/>
    <col min="7" max="7" width="12.7109375" style="9" customWidth="1"/>
    <col min="8" max="8" width="16.7109375" style="9" customWidth="1"/>
    <col min="9" max="9" width="15.7109375" style="9" customWidth="1"/>
    <col min="10" max="10" width="93" style="15" customWidth="1"/>
    <col min="11" max="11" width="40" style="15" customWidth="1"/>
    <col min="12" max="12" width="24.7109375" style="59" customWidth="1"/>
    <col min="13" max="13" width="29.42578125" style="59" customWidth="1"/>
    <col min="14" max="14" width="23.140625" style="59" customWidth="1"/>
    <col min="15" max="15" width="21.28515625" style="59" customWidth="1"/>
    <col min="16" max="16" width="19.7109375" style="59" customWidth="1"/>
    <col min="17" max="17" width="20.28515625" style="59" customWidth="1"/>
    <col min="18" max="18" width="41.7109375" style="9" customWidth="1"/>
    <col min="19" max="19" width="11.5703125" style="9" bestFit="1" customWidth="1"/>
    <col min="20" max="16384" width="8.85546875" style="9"/>
  </cols>
  <sheetData>
    <row r="1" spans="1:18" ht="9" customHeight="1" x14ac:dyDescent="0.35">
      <c r="A1" s="6"/>
      <c r="B1" s="7"/>
      <c r="C1" s="7"/>
      <c r="D1" s="8"/>
      <c r="E1" s="8"/>
      <c r="F1" s="8"/>
      <c r="G1" s="8"/>
      <c r="H1" s="8"/>
      <c r="I1" s="8"/>
      <c r="J1" s="8"/>
      <c r="K1" s="8"/>
      <c r="L1" s="86"/>
      <c r="M1" s="86"/>
      <c r="N1" s="55"/>
      <c r="O1" s="55"/>
      <c r="P1" s="55"/>
      <c r="Q1" s="55"/>
    </row>
    <row r="2" spans="1:18" ht="23.25" x14ac:dyDescent="0.35">
      <c r="A2" s="38" t="s">
        <v>111</v>
      </c>
      <c r="B2" s="7"/>
      <c r="C2" s="7"/>
      <c r="D2" s="8"/>
      <c r="E2" s="8"/>
      <c r="F2" s="8"/>
      <c r="G2" s="8"/>
      <c r="H2" s="114"/>
      <c r="I2" s="114"/>
      <c r="J2" s="114"/>
      <c r="K2" s="8"/>
      <c r="L2" s="86"/>
      <c r="M2" s="86"/>
      <c r="N2" s="55"/>
      <c r="O2" s="55" t="s">
        <v>106</v>
      </c>
      <c r="P2" s="55"/>
      <c r="Q2" s="55"/>
    </row>
    <row r="3" spans="1:18" ht="23.25" x14ac:dyDescent="0.35">
      <c r="A3" s="38" t="s">
        <v>112</v>
      </c>
      <c r="B3" s="7"/>
      <c r="C3" s="7"/>
      <c r="D3" s="8"/>
      <c r="E3" s="8"/>
      <c r="F3" s="8"/>
      <c r="G3" s="8"/>
      <c r="H3" s="8"/>
      <c r="I3" s="8"/>
      <c r="J3" s="8"/>
      <c r="K3" s="8"/>
      <c r="L3" s="86"/>
      <c r="M3" s="86"/>
      <c r="N3" s="55" t="s">
        <v>157</v>
      </c>
      <c r="O3" s="55"/>
      <c r="P3" s="55"/>
      <c r="Q3" s="55"/>
    </row>
    <row r="4" spans="1:18" ht="23.25" x14ac:dyDescent="0.35">
      <c r="A4" s="38" t="s">
        <v>113</v>
      </c>
      <c r="B4" s="7"/>
      <c r="C4" s="7"/>
      <c r="D4" s="8"/>
      <c r="E4" s="8"/>
      <c r="F4" s="8"/>
      <c r="G4" s="8"/>
      <c r="H4" s="8"/>
      <c r="I4" s="8"/>
      <c r="J4" s="8"/>
      <c r="K4" s="8"/>
      <c r="L4" s="86"/>
      <c r="M4" s="86"/>
      <c r="N4" s="55" t="s">
        <v>114</v>
      </c>
      <c r="O4" s="55"/>
      <c r="P4" s="55"/>
      <c r="Q4" s="55"/>
    </row>
    <row r="5" spans="1:18" ht="23.25" x14ac:dyDescent="0.35">
      <c r="A5" s="38" t="s">
        <v>114</v>
      </c>
      <c r="B5" s="7"/>
      <c r="C5" s="7"/>
      <c r="D5" s="8"/>
      <c r="E5" s="8"/>
      <c r="F5" s="8"/>
      <c r="G5" s="8"/>
      <c r="H5" s="8"/>
      <c r="I5" s="8"/>
      <c r="J5" s="8"/>
      <c r="K5" s="8"/>
      <c r="L5" s="86"/>
      <c r="M5" s="86"/>
      <c r="N5" s="55"/>
      <c r="O5" s="55"/>
      <c r="P5" s="55"/>
      <c r="Q5" s="55"/>
    </row>
    <row r="6" spans="1:18" ht="30.6" customHeight="1" x14ac:dyDescent="0.35">
      <c r="A6" s="38" t="s">
        <v>156</v>
      </c>
      <c r="B6" s="7"/>
      <c r="C6" s="7"/>
      <c r="D6" s="8"/>
      <c r="E6" s="8"/>
      <c r="F6" s="8"/>
      <c r="G6" s="8"/>
      <c r="H6" s="8"/>
      <c r="I6" s="8"/>
      <c r="J6" s="8"/>
      <c r="K6" s="8"/>
      <c r="L6" s="86"/>
      <c r="M6" s="86"/>
      <c r="N6" s="56"/>
      <c r="O6" s="56"/>
      <c r="P6" s="55" t="s">
        <v>230</v>
      </c>
      <c r="Q6" s="55"/>
    </row>
    <row r="7" spans="1:18" ht="23.25" x14ac:dyDescent="0.35">
      <c r="A7" s="38"/>
      <c r="B7" s="7"/>
      <c r="C7" s="7"/>
      <c r="D7" s="8"/>
      <c r="E7" s="8"/>
      <c r="F7" s="8"/>
      <c r="G7" s="8"/>
      <c r="H7" s="8"/>
      <c r="I7" s="8"/>
      <c r="J7" s="8"/>
      <c r="K7" s="8"/>
      <c r="L7" s="86"/>
      <c r="M7" s="86"/>
      <c r="N7" s="55"/>
      <c r="O7" s="55"/>
      <c r="P7" s="55"/>
      <c r="Q7" s="55"/>
    </row>
    <row r="8" spans="1:18" ht="23.25" x14ac:dyDescent="0.35">
      <c r="A8" s="38"/>
      <c r="B8" s="7"/>
      <c r="C8" s="7"/>
      <c r="D8" s="112" t="s">
        <v>9</v>
      </c>
      <c r="E8" s="112"/>
      <c r="F8" s="112"/>
      <c r="G8" s="112"/>
      <c r="H8" s="112"/>
      <c r="I8" s="112"/>
      <c r="J8" s="112"/>
      <c r="K8" s="112"/>
      <c r="L8" s="113"/>
      <c r="M8" s="113"/>
      <c r="N8" s="55"/>
      <c r="O8" s="89"/>
      <c r="P8" s="55"/>
      <c r="Q8" s="55"/>
    </row>
    <row r="9" spans="1:18" ht="30.75" customHeight="1" x14ac:dyDescent="0.3">
      <c r="A9" s="4" t="s">
        <v>0</v>
      </c>
      <c r="B9" s="11"/>
      <c r="C9" s="11"/>
      <c r="D9" s="11"/>
      <c r="E9" s="5" t="s">
        <v>10</v>
      </c>
      <c r="F9" s="12"/>
      <c r="G9" s="12"/>
      <c r="H9" s="12"/>
      <c r="I9" s="12"/>
      <c r="J9" s="12"/>
      <c r="K9" s="12"/>
      <c r="L9" s="87"/>
      <c r="M9" s="87"/>
      <c r="N9" s="57"/>
      <c r="O9" s="57"/>
      <c r="Q9" s="57"/>
    </row>
    <row r="10" spans="1:18" ht="77.25" customHeight="1" x14ac:dyDescent="0.3">
      <c r="A10" s="4" t="s">
        <v>1</v>
      </c>
      <c r="B10" s="11"/>
      <c r="C10" s="11"/>
      <c r="D10" s="12"/>
      <c r="E10" s="4" t="s">
        <v>2</v>
      </c>
      <c r="F10" s="12"/>
      <c r="G10" s="12"/>
      <c r="H10" s="12"/>
      <c r="I10" s="12"/>
      <c r="J10" s="12"/>
      <c r="K10" s="12"/>
      <c r="L10" s="87"/>
      <c r="M10" s="87"/>
      <c r="N10" s="57"/>
      <c r="O10" s="57"/>
      <c r="P10" s="57"/>
      <c r="Q10" s="57"/>
    </row>
    <row r="11" spans="1:18" ht="16.5" customHeight="1" x14ac:dyDescent="0.3">
      <c r="A11" s="10"/>
      <c r="B11" s="11"/>
      <c r="C11" s="11"/>
      <c r="D11" s="11"/>
      <c r="E11" s="11"/>
      <c r="F11" s="11"/>
      <c r="G11" s="11"/>
      <c r="H11" s="11"/>
      <c r="I11" s="11"/>
      <c r="J11" s="10"/>
      <c r="K11" s="10"/>
      <c r="L11" s="57"/>
      <c r="M11" s="57"/>
      <c r="N11" s="57"/>
      <c r="O11" s="57"/>
      <c r="P11" s="57"/>
      <c r="Q11" s="57"/>
    </row>
    <row r="12" spans="1:18" s="3" customFormat="1" ht="20.25" x14ac:dyDescent="0.25">
      <c r="A12" s="102" t="s">
        <v>3</v>
      </c>
      <c r="B12" s="105" t="s">
        <v>4</v>
      </c>
      <c r="C12" s="105"/>
      <c r="D12" s="105"/>
      <c r="E12" s="105"/>
      <c r="F12" s="105"/>
      <c r="G12" s="105"/>
      <c r="H12" s="105"/>
      <c r="I12" s="105"/>
      <c r="J12" s="105"/>
      <c r="K12" s="105" t="s">
        <v>11</v>
      </c>
      <c r="L12" s="101" t="s">
        <v>204</v>
      </c>
      <c r="M12" s="101" t="s">
        <v>224</v>
      </c>
      <c r="N12" s="101" t="s">
        <v>205</v>
      </c>
      <c r="O12" s="101" t="s">
        <v>206</v>
      </c>
      <c r="P12" s="101" t="s">
        <v>207</v>
      </c>
      <c r="Q12" s="101" t="s">
        <v>208</v>
      </c>
      <c r="R12" s="9"/>
    </row>
    <row r="13" spans="1:18" s="3" customFormat="1" ht="44.25" customHeight="1" x14ac:dyDescent="0.25">
      <c r="A13" s="103"/>
      <c r="B13" s="105" t="s">
        <v>115</v>
      </c>
      <c r="C13" s="105" t="s">
        <v>5</v>
      </c>
      <c r="D13" s="105"/>
      <c r="E13" s="105"/>
      <c r="F13" s="105"/>
      <c r="G13" s="105"/>
      <c r="H13" s="105" t="s">
        <v>6</v>
      </c>
      <c r="I13" s="105"/>
      <c r="J13" s="105"/>
      <c r="K13" s="105"/>
      <c r="L13" s="101"/>
      <c r="M13" s="101"/>
      <c r="N13" s="101"/>
      <c r="O13" s="101"/>
      <c r="P13" s="101"/>
      <c r="Q13" s="101"/>
      <c r="R13" s="9"/>
    </row>
    <row r="14" spans="1:18" s="3" customFormat="1" ht="120" customHeight="1" x14ac:dyDescent="0.25">
      <c r="A14" s="104"/>
      <c r="B14" s="105"/>
      <c r="C14" s="30" t="s">
        <v>7</v>
      </c>
      <c r="D14" s="30" t="s">
        <v>8</v>
      </c>
      <c r="E14" s="30" t="s">
        <v>12</v>
      </c>
      <c r="F14" s="30" t="s">
        <v>13</v>
      </c>
      <c r="G14" s="30" t="s">
        <v>202</v>
      </c>
      <c r="H14" s="30" t="s">
        <v>14</v>
      </c>
      <c r="I14" s="30" t="s">
        <v>15</v>
      </c>
      <c r="J14" s="105"/>
      <c r="K14" s="105"/>
      <c r="L14" s="101"/>
      <c r="M14" s="101"/>
      <c r="N14" s="101"/>
      <c r="O14" s="101"/>
      <c r="P14" s="101"/>
      <c r="Q14" s="101"/>
      <c r="R14" s="9"/>
    </row>
    <row r="15" spans="1:18" s="2" customFormat="1" ht="20.25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58">
        <v>12</v>
      </c>
      <c r="M15" s="58">
        <v>13</v>
      </c>
      <c r="N15" s="58">
        <v>14</v>
      </c>
      <c r="O15" s="58">
        <v>15</v>
      </c>
      <c r="P15" s="58">
        <v>16</v>
      </c>
      <c r="Q15" s="58">
        <v>17</v>
      </c>
      <c r="R15" s="47"/>
    </row>
    <row r="16" spans="1:18" s="64" customFormat="1" ht="42" customHeight="1" x14ac:dyDescent="0.3">
      <c r="A16" s="16" t="s">
        <v>16</v>
      </c>
      <c r="B16" s="21"/>
      <c r="C16" s="17">
        <v>1</v>
      </c>
      <c r="D16" s="18" t="s">
        <v>17</v>
      </c>
      <c r="E16" s="18" t="s">
        <v>17</v>
      </c>
      <c r="F16" s="18" t="s">
        <v>18</v>
      </c>
      <c r="G16" s="18" t="s">
        <v>17</v>
      </c>
      <c r="H16" s="18" t="s">
        <v>19</v>
      </c>
      <c r="I16" s="18" t="s">
        <v>18</v>
      </c>
      <c r="J16" s="16" t="s">
        <v>16</v>
      </c>
      <c r="K16" s="22"/>
      <c r="L16" s="60">
        <f>L17+L28+L35+L38+L49+L71+L81+L94+L110</f>
        <v>651927.6</v>
      </c>
      <c r="M16" s="60">
        <f>SUM(M17,M28,M35,M38,M49,M71,M81,M94,M110)</f>
        <v>563457.99999999988</v>
      </c>
      <c r="N16" s="60">
        <f>SUM(N17,N28,N35,N38,N49,N71,N81,N94,N110)</f>
        <v>671401</v>
      </c>
      <c r="O16" s="60">
        <f>O17+O28+O35+O38+O49+O71+O81+O94+O110</f>
        <v>680763.97</v>
      </c>
      <c r="P16" s="60">
        <f>P17+P28+P35+P38+P49+P71+P81+P94+P110</f>
        <v>695701.90000000014</v>
      </c>
      <c r="Q16" s="60">
        <f>Q17+Q28+Q35+Q38+Q49+Q71+Q81+Q94+Q110</f>
        <v>712634.4</v>
      </c>
      <c r="R16" s="100"/>
    </row>
    <row r="17" spans="1:19" s="64" customFormat="1" ht="31.9" customHeight="1" x14ac:dyDescent="0.3">
      <c r="A17" s="16" t="s">
        <v>20</v>
      </c>
      <c r="B17" s="17">
        <v>182</v>
      </c>
      <c r="C17" s="17">
        <v>1</v>
      </c>
      <c r="D17" s="18" t="s">
        <v>21</v>
      </c>
      <c r="E17" s="18" t="s">
        <v>17</v>
      </c>
      <c r="F17" s="18" t="s">
        <v>18</v>
      </c>
      <c r="G17" s="18" t="s">
        <v>17</v>
      </c>
      <c r="H17" s="18" t="s">
        <v>19</v>
      </c>
      <c r="I17" s="18" t="s">
        <v>18</v>
      </c>
      <c r="J17" s="16" t="s">
        <v>20</v>
      </c>
      <c r="K17" s="73"/>
      <c r="L17" s="60">
        <f t="shared" ref="L17:Q17" si="0">L18</f>
        <v>314853.39999999991</v>
      </c>
      <c r="M17" s="60">
        <f t="shared" si="0"/>
        <v>261416.6</v>
      </c>
      <c r="N17" s="60">
        <f t="shared" si="0"/>
        <v>325000</v>
      </c>
      <c r="O17" s="60">
        <f t="shared" si="0"/>
        <v>335754.97</v>
      </c>
      <c r="P17" s="60">
        <f t="shared" si="0"/>
        <v>344798</v>
      </c>
      <c r="Q17" s="60">
        <f t="shared" si="0"/>
        <v>355140</v>
      </c>
      <c r="S17" s="100"/>
    </row>
    <row r="18" spans="1:19" ht="87" customHeight="1" x14ac:dyDescent="0.3">
      <c r="A18" s="74" t="s">
        <v>22</v>
      </c>
      <c r="B18" s="19">
        <v>182</v>
      </c>
      <c r="C18" s="19">
        <v>1</v>
      </c>
      <c r="D18" s="20" t="s">
        <v>21</v>
      </c>
      <c r="E18" s="20" t="s">
        <v>23</v>
      </c>
      <c r="F18" s="20" t="s">
        <v>18</v>
      </c>
      <c r="G18" s="20" t="s">
        <v>21</v>
      </c>
      <c r="H18" s="20" t="s">
        <v>19</v>
      </c>
      <c r="I18" s="20" t="s">
        <v>25</v>
      </c>
      <c r="J18" s="74" t="s">
        <v>22</v>
      </c>
      <c r="K18" s="74" t="s">
        <v>45</v>
      </c>
      <c r="L18" s="53">
        <f>SUM(L19:L27)</f>
        <v>314853.39999999991</v>
      </c>
      <c r="M18" s="53">
        <f>SUM(M19:M27)</f>
        <v>261416.6</v>
      </c>
      <c r="N18" s="53">
        <f>SUM(N19:N25)</f>
        <v>325000</v>
      </c>
      <c r="O18" s="53">
        <f>SUM(O19:O27)</f>
        <v>335754.97</v>
      </c>
      <c r="P18" s="53">
        <f>SUM(P19:P25)</f>
        <v>344798</v>
      </c>
      <c r="Q18" s="53">
        <f>SUM(Q19:Q25)</f>
        <v>355140</v>
      </c>
      <c r="R18" s="31"/>
    </row>
    <row r="19" spans="1:19" ht="107.25" customHeight="1" x14ac:dyDescent="0.3">
      <c r="A19" s="74" t="s">
        <v>22</v>
      </c>
      <c r="B19" s="19">
        <v>182</v>
      </c>
      <c r="C19" s="19">
        <v>1</v>
      </c>
      <c r="D19" s="20" t="s">
        <v>21</v>
      </c>
      <c r="E19" s="20" t="s">
        <v>23</v>
      </c>
      <c r="F19" s="20" t="s">
        <v>28</v>
      </c>
      <c r="G19" s="20" t="s">
        <v>21</v>
      </c>
      <c r="H19" s="20" t="s">
        <v>19</v>
      </c>
      <c r="I19" s="20" t="s">
        <v>25</v>
      </c>
      <c r="J19" s="74" t="s">
        <v>116</v>
      </c>
      <c r="K19" s="74" t="s">
        <v>45</v>
      </c>
      <c r="L19" s="53">
        <v>274480.09999999998</v>
      </c>
      <c r="M19" s="53">
        <v>226471.4</v>
      </c>
      <c r="N19" s="53">
        <v>282911</v>
      </c>
      <c r="O19" s="53">
        <v>290763.8</v>
      </c>
      <c r="P19" s="53">
        <v>298698.5</v>
      </c>
      <c r="Q19" s="53">
        <v>307667.40000000002</v>
      </c>
      <c r="R19" s="31"/>
    </row>
    <row r="20" spans="1:19" ht="150" customHeight="1" x14ac:dyDescent="0.3">
      <c r="A20" s="74" t="s">
        <v>22</v>
      </c>
      <c r="B20" s="19">
        <v>182</v>
      </c>
      <c r="C20" s="19">
        <v>1</v>
      </c>
      <c r="D20" s="20" t="s">
        <v>21</v>
      </c>
      <c r="E20" s="20" t="s">
        <v>23</v>
      </c>
      <c r="F20" s="20" t="s">
        <v>29</v>
      </c>
      <c r="G20" s="20" t="s">
        <v>21</v>
      </c>
      <c r="H20" s="20" t="s">
        <v>19</v>
      </c>
      <c r="I20" s="20" t="s">
        <v>25</v>
      </c>
      <c r="J20" s="74" t="s">
        <v>117</v>
      </c>
      <c r="K20" s="74" t="s">
        <v>45</v>
      </c>
      <c r="L20" s="53">
        <v>5413.2</v>
      </c>
      <c r="M20" s="53">
        <v>4968</v>
      </c>
      <c r="N20" s="53">
        <v>6500</v>
      </c>
      <c r="O20" s="53">
        <v>6715.1</v>
      </c>
      <c r="P20" s="53">
        <v>6896</v>
      </c>
      <c r="Q20" s="53">
        <v>7102.8</v>
      </c>
      <c r="R20" s="31"/>
    </row>
    <row r="21" spans="1:19" ht="87.75" customHeight="1" x14ac:dyDescent="0.3">
      <c r="A21" s="74" t="s">
        <v>22</v>
      </c>
      <c r="B21" s="19">
        <v>182</v>
      </c>
      <c r="C21" s="19">
        <v>1</v>
      </c>
      <c r="D21" s="20" t="s">
        <v>21</v>
      </c>
      <c r="E21" s="20" t="s">
        <v>23</v>
      </c>
      <c r="F21" s="20" t="s">
        <v>30</v>
      </c>
      <c r="G21" s="20" t="s">
        <v>21</v>
      </c>
      <c r="H21" s="20" t="s">
        <v>19</v>
      </c>
      <c r="I21" s="20" t="s">
        <v>25</v>
      </c>
      <c r="J21" s="74" t="s">
        <v>118</v>
      </c>
      <c r="K21" s="74" t="s">
        <v>45</v>
      </c>
      <c r="L21" s="53">
        <v>10507.8</v>
      </c>
      <c r="M21" s="53">
        <v>8323.7000000000007</v>
      </c>
      <c r="N21" s="53">
        <v>10647</v>
      </c>
      <c r="O21" s="53">
        <v>10878.5</v>
      </c>
      <c r="P21" s="53">
        <v>11171.5</v>
      </c>
      <c r="Q21" s="53">
        <v>11482.8</v>
      </c>
      <c r="R21" s="31"/>
    </row>
    <row r="22" spans="1:19" ht="126" customHeight="1" x14ac:dyDescent="0.3">
      <c r="A22" s="74" t="s">
        <v>22</v>
      </c>
      <c r="B22" s="19">
        <v>182</v>
      </c>
      <c r="C22" s="19">
        <v>1</v>
      </c>
      <c r="D22" s="20" t="s">
        <v>21</v>
      </c>
      <c r="E22" s="20" t="s">
        <v>23</v>
      </c>
      <c r="F22" s="20" t="s">
        <v>24</v>
      </c>
      <c r="G22" s="20" t="s">
        <v>21</v>
      </c>
      <c r="H22" s="20" t="s">
        <v>19</v>
      </c>
      <c r="I22" s="20" t="s">
        <v>25</v>
      </c>
      <c r="J22" s="74" t="s">
        <v>119</v>
      </c>
      <c r="K22" s="75" t="s">
        <v>45</v>
      </c>
      <c r="L22" s="88">
        <v>117.1</v>
      </c>
      <c r="M22" s="53">
        <v>88.4</v>
      </c>
      <c r="N22" s="53">
        <v>110.5</v>
      </c>
      <c r="O22" s="53">
        <v>114.2</v>
      </c>
      <c r="P22" s="53">
        <v>117.2</v>
      </c>
      <c r="Q22" s="53">
        <v>120.7</v>
      </c>
      <c r="R22" s="31"/>
    </row>
    <row r="23" spans="1:19" ht="147" customHeight="1" x14ac:dyDescent="0.3">
      <c r="A23" s="74" t="s">
        <v>22</v>
      </c>
      <c r="B23" s="19">
        <v>182</v>
      </c>
      <c r="C23" s="19">
        <v>1</v>
      </c>
      <c r="D23" s="20" t="s">
        <v>21</v>
      </c>
      <c r="E23" s="20" t="s">
        <v>23</v>
      </c>
      <c r="F23" s="20" t="s">
        <v>147</v>
      </c>
      <c r="G23" s="20" t="s">
        <v>21</v>
      </c>
      <c r="H23" s="20" t="s">
        <v>19</v>
      </c>
      <c r="I23" s="20" t="s">
        <v>25</v>
      </c>
      <c r="J23" s="76" t="s">
        <v>148</v>
      </c>
      <c r="K23" s="77" t="s">
        <v>45</v>
      </c>
      <c r="L23" s="53">
        <v>3214.5</v>
      </c>
      <c r="M23" s="53">
        <v>2306.8000000000002</v>
      </c>
      <c r="N23" s="53">
        <v>2971.4</v>
      </c>
      <c r="O23" s="53">
        <v>3021.8</v>
      </c>
      <c r="P23" s="53">
        <v>3103.2</v>
      </c>
      <c r="Q23" s="53">
        <v>3196.3</v>
      </c>
      <c r="R23" s="31"/>
    </row>
    <row r="24" spans="1:19" ht="86.25" customHeight="1" x14ac:dyDescent="0.3">
      <c r="A24" s="74" t="s">
        <v>22</v>
      </c>
      <c r="B24" s="19">
        <v>182</v>
      </c>
      <c r="C24" s="19">
        <v>1</v>
      </c>
      <c r="D24" s="20" t="s">
        <v>21</v>
      </c>
      <c r="E24" s="20" t="s">
        <v>23</v>
      </c>
      <c r="F24" s="20" t="s">
        <v>88</v>
      </c>
      <c r="G24" s="20" t="s">
        <v>21</v>
      </c>
      <c r="H24" s="20" t="s">
        <v>19</v>
      </c>
      <c r="I24" s="20" t="s">
        <v>25</v>
      </c>
      <c r="J24" s="76" t="s">
        <v>191</v>
      </c>
      <c r="K24" s="77" t="s">
        <v>45</v>
      </c>
      <c r="L24" s="53">
        <v>2000</v>
      </c>
      <c r="M24" s="53">
        <v>1609.5</v>
      </c>
      <c r="N24" s="53">
        <v>1982.5</v>
      </c>
      <c r="O24" s="53">
        <v>2014.6</v>
      </c>
      <c r="P24" s="53">
        <v>2068.8000000000002</v>
      </c>
      <c r="Q24" s="53">
        <v>2130.8000000000002</v>
      </c>
      <c r="R24" s="31"/>
    </row>
    <row r="25" spans="1:19" ht="85.5" customHeight="1" x14ac:dyDescent="0.3">
      <c r="A25" s="74" t="s">
        <v>22</v>
      </c>
      <c r="B25" s="19">
        <v>182</v>
      </c>
      <c r="C25" s="19">
        <v>1</v>
      </c>
      <c r="D25" s="20" t="s">
        <v>21</v>
      </c>
      <c r="E25" s="20" t="s">
        <v>23</v>
      </c>
      <c r="F25" s="20" t="s">
        <v>97</v>
      </c>
      <c r="G25" s="20" t="s">
        <v>21</v>
      </c>
      <c r="H25" s="20" t="s">
        <v>19</v>
      </c>
      <c r="I25" s="20" t="s">
        <v>25</v>
      </c>
      <c r="J25" s="76" t="s">
        <v>192</v>
      </c>
      <c r="K25" s="77" t="s">
        <v>45</v>
      </c>
      <c r="L25" s="53">
        <v>18715.599999999999</v>
      </c>
      <c r="M25" s="53">
        <v>17149.2</v>
      </c>
      <c r="N25" s="53">
        <v>19877.599999999999</v>
      </c>
      <c r="O25" s="53">
        <v>21565.4</v>
      </c>
      <c r="P25" s="53">
        <v>22742.799999999999</v>
      </c>
      <c r="Q25" s="53">
        <v>23439.200000000001</v>
      </c>
      <c r="R25" s="31"/>
    </row>
    <row r="26" spans="1:19" ht="408.75" customHeight="1" x14ac:dyDescent="0.3">
      <c r="A26" s="74" t="s">
        <v>22</v>
      </c>
      <c r="B26" s="19">
        <v>182</v>
      </c>
      <c r="C26" s="19">
        <v>1</v>
      </c>
      <c r="D26" s="20" t="s">
        <v>21</v>
      </c>
      <c r="E26" s="20" t="s">
        <v>23</v>
      </c>
      <c r="F26" s="20" t="s">
        <v>225</v>
      </c>
      <c r="G26" s="20" t="s">
        <v>21</v>
      </c>
      <c r="H26" s="20" t="s">
        <v>19</v>
      </c>
      <c r="I26" s="20" t="s">
        <v>25</v>
      </c>
      <c r="J26" s="76" t="s">
        <v>218</v>
      </c>
      <c r="K26" s="77" t="s">
        <v>45</v>
      </c>
      <c r="L26" s="53">
        <v>400</v>
      </c>
      <c r="M26" s="53">
        <v>495.6</v>
      </c>
      <c r="N26" s="53">
        <v>650</v>
      </c>
      <c r="O26" s="53">
        <v>671.5</v>
      </c>
      <c r="P26" s="53">
        <v>689.6</v>
      </c>
      <c r="Q26" s="53">
        <v>710.3</v>
      </c>
      <c r="R26" s="31"/>
    </row>
    <row r="27" spans="1:19" ht="85.5" customHeight="1" x14ac:dyDescent="0.3">
      <c r="A27" s="74" t="s">
        <v>22</v>
      </c>
      <c r="B27" s="19">
        <v>182</v>
      </c>
      <c r="C27" s="19">
        <v>1</v>
      </c>
      <c r="D27" s="20" t="s">
        <v>21</v>
      </c>
      <c r="E27" s="20" t="s">
        <v>23</v>
      </c>
      <c r="F27" s="20" t="s">
        <v>226</v>
      </c>
      <c r="G27" s="20" t="s">
        <v>21</v>
      </c>
      <c r="H27" s="20" t="s">
        <v>19</v>
      </c>
      <c r="I27" s="20" t="s">
        <v>25</v>
      </c>
      <c r="J27" s="76" t="s">
        <v>219</v>
      </c>
      <c r="K27" s="77" t="s">
        <v>45</v>
      </c>
      <c r="L27" s="53">
        <v>5.0999999999999996</v>
      </c>
      <c r="M27" s="53">
        <v>4</v>
      </c>
      <c r="N27" s="53">
        <v>9.8000000000000007</v>
      </c>
      <c r="O27" s="53">
        <v>10.07</v>
      </c>
      <c r="P27" s="53">
        <v>10.3</v>
      </c>
      <c r="Q27" s="53">
        <v>10.6</v>
      </c>
      <c r="R27" s="31"/>
    </row>
    <row r="28" spans="1:19" s="64" customFormat="1" ht="63.6" customHeight="1" x14ac:dyDescent="0.3">
      <c r="A28" s="71" t="s">
        <v>26</v>
      </c>
      <c r="B28" s="21"/>
      <c r="C28" s="17">
        <v>1</v>
      </c>
      <c r="D28" s="18" t="s">
        <v>31</v>
      </c>
      <c r="E28" s="18" t="s">
        <v>17</v>
      </c>
      <c r="F28" s="18" t="s">
        <v>18</v>
      </c>
      <c r="G28" s="18" t="s">
        <v>17</v>
      </c>
      <c r="H28" s="18" t="s">
        <v>19</v>
      </c>
      <c r="I28" s="18" t="s">
        <v>18</v>
      </c>
      <c r="J28" s="71" t="s">
        <v>26</v>
      </c>
      <c r="K28" s="22"/>
      <c r="L28" s="90">
        <f>SUM(L29,L34)</f>
        <v>35443.700000000004</v>
      </c>
      <c r="M28" s="90">
        <f>SUM(M29,M34)</f>
        <v>30484.400000000001</v>
      </c>
      <c r="N28" s="60">
        <f>SUM(N29,N34)</f>
        <v>34743.699999999997</v>
      </c>
      <c r="O28" s="60">
        <f>O29+O34</f>
        <v>36519.800000000003</v>
      </c>
      <c r="P28" s="60">
        <f>P29+P34</f>
        <v>37445</v>
      </c>
      <c r="Q28" s="60">
        <f>Q29+Q34</f>
        <v>38396</v>
      </c>
      <c r="R28" s="91"/>
      <c r="S28" s="92"/>
    </row>
    <row r="29" spans="1:19" s="95" customFormat="1" ht="84" customHeight="1" x14ac:dyDescent="0.3">
      <c r="A29" s="43" t="s">
        <v>26</v>
      </c>
      <c r="B29" s="44">
        <v>182</v>
      </c>
      <c r="C29" s="45">
        <v>1</v>
      </c>
      <c r="D29" s="42" t="s">
        <v>31</v>
      </c>
      <c r="E29" s="42" t="s">
        <v>23</v>
      </c>
      <c r="F29" s="42" t="s">
        <v>18</v>
      </c>
      <c r="G29" s="42" t="s">
        <v>21</v>
      </c>
      <c r="H29" s="42" t="s">
        <v>19</v>
      </c>
      <c r="I29" s="42" t="s">
        <v>25</v>
      </c>
      <c r="J29" s="78" t="s">
        <v>27</v>
      </c>
      <c r="K29" s="78" t="s">
        <v>45</v>
      </c>
      <c r="L29" s="93">
        <f t="shared" ref="L29:Q29" si="1">SUM(L30:L33)</f>
        <v>23643.700000000004</v>
      </c>
      <c r="M29" s="93">
        <f t="shared" si="1"/>
        <v>19402</v>
      </c>
      <c r="N29" s="93">
        <f t="shared" si="1"/>
        <v>23643.7</v>
      </c>
      <c r="O29" s="93">
        <f t="shared" si="1"/>
        <v>24219.800000000003</v>
      </c>
      <c r="P29" s="93">
        <f t="shared" si="1"/>
        <v>24776</v>
      </c>
      <c r="Q29" s="93">
        <f t="shared" si="1"/>
        <v>25347</v>
      </c>
      <c r="R29" s="94"/>
    </row>
    <row r="30" spans="1:19" ht="162.75" customHeight="1" x14ac:dyDescent="0.3">
      <c r="A30" s="23" t="s">
        <v>26</v>
      </c>
      <c r="B30" s="1">
        <v>182</v>
      </c>
      <c r="C30" s="19">
        <v>1</v>
      </c>
      <c r="D30" s="20" t="s">
        <v>31</v>
      </c>
      <c r="E30" s="20" t="s">
        <v>23</v>
      </c>
      <c r="F30" s="20" t="s">
        <v>120</v>
      </c>
      <c r="G30" s="20" t="s">
        <v>21</v>
      </c>
      <c r="H30" s="20" t="s">
        <v>19</v>
      </c>
      <c r="I30" s="20" t="s">
        <v>25</v>
      </c>
      <c r="J30" s="74" t="s">
        <v>158</v>
      </c>
      <c r="K30" s="74" t="s">
        <v>45</v>
      </c>
      <c r="L30" s="53">
        <v>12352.5</v>
      </c>
      <c r="M30" s="53">
        <v>9843.5</v>
      </c>
      <c r="N30" s="53">
        <v>11987.4</v>
      </c>
      <c r="O30" s="53">
        <v>12279.4</v>
      </c>
      <c r="P30" s="53">
        <v>12561.4</v>
      </c>
      <c r="Q30" s="53">
        <v>12850.9</v>
      </c>
      <c r="R30" s="31"/>
    </row>
    <row r="31" spans="1:19" ht="184.5" customHeight="1" x14ac:dyDescent="0.3">
      <c r="A31" s="23" t="s">
        <v>26</v>
      </c>
      <c r="B31" s="1">
        <v>182</v>
      </c>
      <c r="C31" s="19">
        <v>1</v>
      </c>
      <c r="D31" s="20" t="s">
        <v>31</v>
      </c>
      <c r="E31" s="20" t="s">
        <v>23</v>
      </c>
      <c r="F31" s="20" t="s">
        <v>121</v>
      </c>
      <c r="G31" s="20" t="s">
        <v>21</v>
      </c>
      <c r="H31" s="20" t="s">
        <v>19</v>
      </c>
      <c r="I31" s="20" t="s">
        <v>25</v>
      </c>
      <c r="J31" s="74" t="s">
        <v>159</v>
      </c>
      <c r="K31" s="74" t="s">
        <v>45</v>
      </c>
      <c r="L31" s="53">
        <v>55.6</v>
      </c>
      <c r="M31" s="53">
        <v>57.2</v>
      </c>
      <c r="N31" s="53">
        <v>70.900000000000006</v>
      </c>
      <c r="O31" s="53">
        <v>72.7</v>
      </c>
      <c r="P31" s="53">
        <v>74.3</v>
      </c>
      <c r="Q31" s="53">
        <v>76.099999999999994</v>
      </c>
      <c r="R31" s="31"/>
    </row>
    <row r="32" spans="1:19" ht="184.5" customHeight="1" x14ac:dyDescent="0.3">
      <c r="A32" s="23" t="s">
        <v>26</v>
      </c>
      <c r="B32" s="1">
        <v>182</v>
      </c>
      <c r="C32" s="19">
        <v>1</v>
      </c>
      <c r="D32" s="20" t="s">
        <v>31</v>
      </c>
      <c r="E32" s="20" t="s">
        <v>23</v>
      </c>
      <c r="F32" s="20" t="s">
        <v>122</v>
      </c>
      <c r="G32" s="20" t="s">
        <v>21</v>
      </c>
      <c r="H32" s="20" t="s">
        <v>19</v>
      </c>
      <c r="I32" s="20" t="s">
        <v>25</v>
      </c>
      <c r="J32" s="74" t="s">
        <v>160</v>
      </c>
      <c r="K32" s="74" t="s">
        <v>45</v>
      </c>
      <c r="L32" s="53">
        <v>12503.7</v>
      </c>
      <c r="M32" s="53">
        <v>10480.799999999999</v>
      </c>
      <c r="N32" s="53">
        <v>12767.6</v>
      </c>
      <c r="O32" s="53">
        <v>13078.7</v>
      </c>
      <c r="P32" s="53">
        <v>13379.1</v>
      </c>
      <c r="Q32" s="53">
        <v>13687.4</v>
      </c>
      <c r="R32" s="31"/>
    </row>
    <row r="33" spans="1:18" ht="165.75" customHeight="1" x14ac:dyDescent="0.3">
      <c r="A33" s="23" t="s">
        <v>26</v>
      </c>
      <c r="B33" s="1">
        <v>182</v>
      </c>
      <c r="C33" s="19">
        <v>1</v>
      </c>
      <c r="D33" s="20" t="s">
        <v>31</v>
      </c>
      <c r="E33" s="20" t="s">
        <v>23</v>
      </c>
      <c r="F33" s="20" t="s">
        <v>123</v>
      </c>
      <c r="G33" s="20" t="s">
        <v>21</v>
      </c>
      <c r="H33" s="20" t="s">
        <v>19</v>
      </c>
      <c r="I33" s="20" t="s">
        <v>25</v>
      </c>
      <c r="J33" s="74" t="s">
        <v>161</v>
      </c>
      <c r="K33" s="74" t="s">
        <v>45</v>
      </c>
      <c r="L33" s="53">
        <v>-1268.0999999999999</v>
      </c>
      <c r="M33" s="53">
        <v>-979.5</v>
      </c>
      <c r="N33" s="53">
        <v>-1182.2</v>
      </c>
      <c r="O33" s="53">
        <v>-1211</v>
      </c>
      <c r="P33" s="53">
        <v>-1238.8</v>
      </c>
      <c r="Q33" s="53">
        <v>-1267.4000000000001</v>
      </c>
      <c r="R33" s="31"/>
    </row>
    <row r="34" spans="1:18" s="95" customFormat="1" ht="85.5" customHeight="1" x14ac:dyDescent="0.3">
      <c r="A34" s="43" t="s">
        <v>203</v>
      </c>
      <c r="B34" s="44">
        <v>182</v>
      </c>
      <c r="C34" s="45">
        <v>1</v>
      </c>
      <c r="D34" s="42" t="s">
        <v>31</v>
      </c>
      <c r="E34" s="42" t="s">
        <v>31</v>
      </c>
      <c r="F34" s="42" t="s">
        <v>19</v>
      </c>
      <c r="G34" s="42" t="s">
        <v>21</v>
      </c>
      <c r="H34" s="42" t="s">
        <v>19</v>
      </c>
      <c r="I34" s="42" t="s">
        <v>25</v>
      </c>
      <c r="J34" s="79" t="s">
        <v>203</v>
      </c>
      <c r="K34" s="78" t="s">
        <v>45</v>
      </c>
      <c r="L34" s="93">
        <v>11800</v>
      </c>
      <c r="M34" s="93">
        <v>11082.4</v>
      </c>
      <c r="N34" s="93">
        <v>11100</v>
      </c>
      <c r="O34" s="93">
        <v>12300</v>
      </c>
      <c r="P34" s="93">
        <v>12669</v>
      </c>
      <c r="Q34" s="93">
        <v>13049</v>
      </c>
      <c r="R34" s="94"/>
    </row>
    <row r="35" spans="1:18" s="64" customFormat="1" ht="20.25" x14ac:dyDescent="0.3">
      <c r="A35" s="16" t="s">
        <v>32</v>
      </c>
      <c r="B35" s="24" t="s">
        <v>18</v>
      </c>
      <c r="C35" s="24" t="s">
        <v>36</v>
      </c>
      <c r="D35" s="24" t="s">
        <v>34</v>
      </c>
      <c r="E35" s="24" t="s">
        <v>17</v>
      </c>
      <c r="F35" s="24" t="s">
        <v>18</v>
      </c>
      <c r="G35" s="24" t="s">
        <v>17</v>
      </c>
      <c r="H35" s="24" t="s">
        <v>19</v>
      </c>
      <c r="I35" s="24" t="s">
        <v>18</v>
      </c>
      <c r="J35" s="16" t="s">
        <v>32</v>
      </c>
      <c r="K35" s="22"/>
      <c r="L35" s="60">
        <f t="shared" ref="L35:Q35" si="2">L36</f>
        <v>4892.5</v>
      </c>
      <c r="M35" s="60">
        <f t="shared" si="2"/>
        <v>5312.7</v>
      </c>
      <c r="N35" s="60">
        <f t="shared" si="2"/>
        <v>5350</v>
      </c>
      <c r="O35" s="60">
        <f t="shared" si="2"/>
        <v>5366</v>
      </c>
      <c r="P35" s="60">
        <f t="shared" si="2"/>
        <v>5474</v>
      </c>
      <c r="Q35" s="60">
        <f t="shared" si="2"/>
        <v>5583</v>
      </c>
      <c r="R35" s="63"/>
    </row>
    <row r="36" spans="1:18" ht="84.75" customHeight="1" x14ac:dyDescent="0.3">
      <c r="A36" s="74" t="s">
        <v>33</v>
      </c>
      <c r="B36" s="25" t="s">
        <v>35</v>
      </c>
      <c r="C36" s="25" t="s">
        <v>36</v>
      </c>
      <c r="D36" s="25" t="s">
        <v>34</v>
      </c>
      <c r="E36" s="25" t="s">
        <v>31</v>
      </c>
      <c r="F36" s="25" t="s">
        <v>18</v>
      </c>
      <c r="G36" s="25" t="s">
        <v>21</v>
      </c>
      <c r="H36" s="25" t="s">
        <v>19</v>
      </c>
      <c r="I36" s="25" t="s">
        <v>25</v>
      </c>
      <c r="J36" s="74" t="s">
        <v>33</v>
      </c>
      <c r="K36" s="74" t="s">
        <v>45</v>
      </c>
      <c r="L36" s="53">
        <f>L37</f>
        <v>4892.5</v>
      </c>
      <c r="M36" s="53">
        <f>M37</f>
        <v>5312.7</v>
      </c>
      <c r="N36" s="53">
        <f>SUM(N37:N37)</f>
        <v>5350</v>
      </c>
      <c r="O36" s="53">
        <f>SUM(O37:O37)</f>
        <v>5366</v>
      </c>
      <c r="P36" s="53">
        <f>SUM(P37:P37)</f>
        <v>5474</v>
      </c>
      <c r="Q36" s="53">
        <f>SUM(Q37:Q37)</f>
        <v>5583</v>
      </c>
      <c r="R36" s="31"/>
    </row>
    <row r="37" spans="1:18" ht="84" customHeight="1" x14ac:dyDescent="0.3">
      <c r="A37" s="74" t="s">
        <v>33</v>
      </c>
      <c r="B37" s="25" t="s">
        <v>35</v>
      </c>
      <c r="C37" s="25" t="s">
        <v>36</v>
      </c>
      <c r="D37" s="25" t="s">
        <v>34</v>
      </c>
      <c r="E37" s="25" t="s">
        <v>31</v>
      </c>
      <c r="F37" s="25" t="s">
        <v>28</v>
      </c>
      <c r="G37" s="25" t="s">
        <v>21</v>
      </c>
      <c r="H37" s="25" t="s">
        <v>19</v>
      </c>
      <c r="I37" s="25" t="s">
        <v>25</v>
      </c>
      <c r="J37" s="74" t="s">
        <v>33</v>
      </c>
      <c r="K37" s="74" t="s">
        <v>45</v>
      </c>
      <c r="L37" s="53">
        <v>4892.5</v>
      </c>
      <c r="M37" s="53">
        <v>5312.7</v>
      </c>
      <c r="N37" s="53">
        <v>5350</v>
      </c>
      <c r="O37" s="53">
        <v>5366</v>
      </c>
      <c r="P37" s="53">
        <v>5474</v>
      </c>
      <c r="Q37" s="53">
        <v>5583</v>
      </c>
      <c r="R37" s="31"/>
    </row>
    <row r="38" spans="1:18" s="64" customFormat="1" ht="50.25" customHeight="1" x14ac:dyDescent="0.3">
      <c r="A38" s="16" t="s">
        <v>37</v>
      </c>
      <c r="B38" s="24" t="s">
        <v>18</v>
      </c>
      <c r="C38" s="24" t="s">
        <v>36</v>
      </c>
      <c r="D38" s="24" t="s">
        <v>43</v>
      </c>
      <c r="E38" s="24" t="s">
        <v>17</v>
      </c>
      <c r="F38" s="24" t="s">
        <v>18</v>
      </c>
      <c r="G38" s="24" t="s">
        <v>17</v>
      </c>
      <c r="H38" s="24" t="s">
        <v>19</v>
      </c>
      <c r="I38" s="24" t="s">
        <v>18</v>
      </c>
      <c r="J38" s="16" t="s">
        <v>37</v>
      </c>
      <c r="K38" s="16"/>
      <c r="L38" s="60">
        <f t="shared" ref="L38:Q38" si="3">L39+L41</f>
        <v>127347.6</v>
      </c>
      <c r="M38" s="60">
        <f t="shared" si="3"/>
        <v>103443.3</v>
      </c>
      <c r="N38" s="60">
        <f t="shared" si="3"/>
        <v>127100</v>
      </c>
      <c r="O38" s="60">
        <f>O39+O41</f>
        <v>127390</v>
      </c>
      <c r="P38" s="60">
        <f t="shared" si="3"/>
        <v>129981</v>
      </c>
      <c r="Q38" s="60">
        <f t="shared" si="3"/>
        <v>132814</v>
      </c>
      <c r="R38" s="63"/>
    </row>
    <row r="39" spans="1:18" ht="87" customHeight="1" x14ac:dyDescent="0.3">
      <c r="A39" s="74" t="s">
        <v>38</v>
      </c>
      <c r="B39" s="25" t="s">
        <v>35</v>
      </c>
      <c r="C39" s="25" t="s">
        <v>36</v>
      </c>
      <c r="D39" s="25" t="s">
        <v>43</v>
      </c>
      <c r="E39" s="25" t="s">
        <v>21</v>
      </c>
      <c r="F39" s="25" t="s">
        <v>18</v>
      </c>
      <c r="G39" s="25" t="s">
        <v>17</v>
      </c>
      <c r="H39" s="25" t="s">
        <v>19</v>
      </c>
      <c r="I39" s="25" t="s">
        <v>25</v>
      </c>
      <c r="J39" s="74" t="s">
        <v>38</v>
      </c>
      <c r="K39" s="74" t="s">
        <v>45</v>
      </c>
      <c r="L39" s="53">
        <f t="shared" ref="L39:Q39" si="4">L40</f>
        <v>57120</v>
      </c>
      <c r="M39" s="53">
        <f t="shared" si="4"/>
        <v>39733.4</v>
      </c>
      <c r="N39" s="53">
        <f t="shared" si="4"/>
        <v>57000</v>
      </c>
      <c r="O39" s="53">
        <f t="shared" si="4"/>
        <v>62730</v>
      </c>
      <c r="P39" s="53">
        <f t="shared" si="4"/>
        <v>63985</v>
      </c>
      <c r="Q39" s="53">
        <f t="shared" si="4"/>
        <v>65264</v>
      </c>
      <c r="R39" s="31"/>
    </row>
    <row r="40" spans="1:18" ht="66" customHeight="1" x14ac:dyDescent="0.3">
      <c r="A40" s="74" t="s">
        <v>38</v>
      </c>
      <c r="B40" s="25" t="s">
        <v>35</v>
      </c>
      <c r="C40" s="25" t="s">
        <v>36</v>
      </c>
      <c r="D40" s="25" t="s">
        <v>43</v>
      </c>
      <c r="E40" s="25" t="s">
        <v>21</v>
      </c>
      <c r="F40" s="25" t="s">
        <v>30</v>
      </c>
      <c r="G40" s="25" t="s">
        <v>44</v>
      </c>
      <c r="H40" s="25" t="s">
        <v>19</v>
      </c>
      <c r="I40" s="25" t="s">
        <v>25</v>
      </c>
      <c r="J40" s="74" t="s">
        <v>124</v>
      </c>
      <c r="K40" s="74" t="s">
        <v>45</v>
      </c>
      <c r="L40" s="53">
        <v>57120</v>
      </c>
      <c r="M40" s="53">
        <v>39733.4</v>
      </c>
      <c r="N40" s="53">
        <v>57000</v>
      </c>
      <c r="O40" s="53">
        <v>62730</v>
      </c>
      <c r="P40" s="53">
        <v>63985</v>
      </c>
      <c r="Q40" s="53">
        <v>65264</v>
      </c>
      <c r="R40" s="31"/>
    </row>
    <row r="41" spans="1:18" s="97" customFormat="1" ht="66" customHeight="1" x14ac:dyDescent="0.3">
      <c r="A41" s="78" t="s">
        <v>39</v>
      </c>
      <c r="B41" s="46" t="s">
        <v>35</v>
      </c>
      <c r="C41" s="46" t="s">
        <v>36</v>
      </c>
      <c r="D41" s="46" t="s">
        <v>43</v>
      </c>
      <c r="E41" s="46" t="s">
        <v>43</v>
      </c>
      <c r="F41" s="46" t="s">
        <v>18</v>
      </c>
      <c r="G41" s="46" t="s">
        <v>17</v>
      </c>
      <c r="H41" s="46" t="s">
        <v>19</v>
      </c>
      <c r="I41" s="46" t="s">
        <v>25</v>
      </c>
      <c r="J41" s="78" t="s">
        <v>39</v>
      </c>
      <c r="K41" s="78" t="s">
        <v>45</v>
      </c>
      <c r="L41" s="93">
        <f>SUM(L42,L44)</f>
        <v>70227.600000000006</v>
      </c>
      <c r="M41" s="93">
        <f>SUM(M42,M44)</f>
        <v>63709.9</v>
      </c>
      <c r="N41" s="93">
        <f>N42+N44</f>
        <v>70100</v>
      </c>
      <c r="O41" s="93">
        <f>O42+O44</f>
        <v>64660</v>
      </c>
      <c r="P41" s="93">
        <f>P42+P44</f>
        <v>65996</v>
      </c>
      <c r="Q41" s="93">
        <f>Q42+Q44</f>
        <v>67550</v>
      </c>
      <c r="R41" s="96"/>
    </row>
    <row r="42" spans="1:18" ht="66" customHeight="1" x14ac:dyDescent="0.3">
      <c r="A42" s="74" t="s">
        <v>39</v>
      </c>
      <c r="B42" s="25" t="s">
        <v>35</v>
      </c>
      <c r="C42" s="25" t="s">
        <v>36</v>
      </c>
      <c r="D42" s="25" t="s">
        <v>43</v>
      </c>
      <c r="E42" s="25" t="s">
        <v>43</v>
      </c>
      <c r="F42" s="25" t="s">
        <v>30</v>
      </c>
      <c r="G42" s="25" t="s">
        <v>17</v>
      </c>
      <c r="H42" s="25" t="s">
        <v>19</v>
      </c>
      <c r="I42" s="25" t="s">
        <v>25</v>
      </c>
      <c r="J42" s="74" t="s">
        <v>40</v>
      </c>
      <c r="K42" s="74" t="s">
        <v>45</v>
      </c>
      <c r="L42" s="53">
        <f t="shared" ref="L42:Q42" si="5">L43</f>
        <v>49929.599999999999</v>
      </c>
      <c r="M42" s="53">
        <f t="shared" si="5"/>
        <v>53337.5</v>
      </c>
      <c r="N42" s="53">
        <f t="shared" si="5"/>
        <v>58687.7</v>
      </c>
      <c r="O42" s="53">
        <f t="shared" si="5"/>
        <v>42000</v>
      </c>
      <c r="P42" s="53">
        <f t="shared" si="5"/>
        <v>42656</v>
      </c>
      <c r="Q42" s="53">
        <f t="shared" si="5"/>
        <v>43510</v>
      </c>
      <c r="R42" s="31"/>
    </row>
    <row r="43" spans="1:18" ht="66" customHeight="1" x14ac:dyDescent="0.3">
      <c r="A43" s="74" t="s">
        <v>39</v>
      </c>
      <c r="B43" s="25" t="s">
        <v>35</v>
      </c>
      <c r="C43" s="25" t="s">
        <v>36</v>
      </c>
      <c r="D43" s="25" t="s">
        <v>43</v>
      </c>
      <c r="E43" s="25" t="s">
        <v>43</v>
      </c>
      <c r="F43" s="25" t="s">
        <v>109</v>
      </c>
      <c r="G43" s="25" t="s">
        <v>44</v>
      </c>
      <c r="H43" s="25" t="s">
        <v>19</v>
      </c>
      <c r="I43" s="25" t="s">
        <v>25</v>
      </c>
      <c r="J43" s="74" t="s">
        <v>125</v>
      </c>
      <c r="K43" s="74" t="s">
        <v>45</v>
      </c>
      <c r="L43" s="53">
        <v>49929.599999999999</v>
      </c>
      <c r="M43" s="53">
        <v>53337.5</v>
      </c>
      <c r="N43" s="53">
        <v>58687.7</v>
      </c>
      <c r="O43" s="53">
        <v>42000</v>
      </c>
      <c r="P43" s="53">
        <v>42656</v>
      </c>
      <c r="Q43" s="53">
        <v>43510</v>
      </c>
      <c r="R43" s="31"/>
    </row>
    <row r="44" spans="1:18" ht="63.75" customHeight="1" x14ac:dyDescent="0.3">
      <c r="A44" s="74" t="s">
        <v>39</v>
      </c>
      <c r="B44" s="25" t="s">
        <v>35</v>
      </c>
      <c r="C44" s="25" t="s">
        <v>36</v>
      </c>
      <c r="D44" s="25" t="s">
        <v>43</v>
      </c>
      <c r="E44" s="25" t="s">
        <v>43</v>
      </c>
      <c r="F44" s="25" t="s">
        <v>24</v>
      </c>
      <c r="G44" s="25" t="s">
        <v>17</v>
      </c>
      <c r="H44" s="25" t="s">
        <v>19</v>
      </c>
      <c r="I44" s="25" t="s">
        <v>25</v>
      </c>
      <c r="J44" s="74" t="s">
        <v>41</v>
      </c>
      <c r="K44" s="74" t="s">
        <v>45</v>
      </c>
      <c r="L44" s="53">
        <f t="shared" ref="L44:Q44" si="6">L45</f>
        <v>20298</v>
      </c>
      <c r="M44" s="53">
        <f t="shared" si="6"/>
        <v>10372.4</v>
      </c>
      <c r="N44" s="53">
        <f t="shared" si="6"/>
        <v>11412.3</v>
      </c>
      <c r="O44" s="53">
        <f t="shared" si="6"/>
        <v>22660</v>
      </c>
      <c r="P44" s="53">
        <f t="shared" si="6"/>
        <v>23340</v>
      </c>
      <c r="Q44" s="53">
        <f t="shared" si="6"/>
        <v>24040</v>
      </c>
      <c r="R44" s="31"/>
    </row>
    <row r="45" spans="1:18" ht="63.75" customHeight="1" x14ac:dyDescent="0.3">
      <c r="A45" s="75" t="s">
        <v>39</v>
      </c>
      <c r="B45" s="48" t="s">
        <v>35</v>
      </c>
      <c r="C45" s="48" t="s">
        <v>36</v>
      </c>
      <c r="D45" s="48" t="s">
        <v>43</v>
      </c>
      <c r="E45" s="48" t="s">
        <v>43</v>
      </c>
      <c r="F45" s="48" t="s">
        <v>110</v>
      </c>
      <c r="G45" s="48" t="s">
        <v>44</v>
      </c>
      <c r="H45" s="48" t="s">
        <v>19</v>
      </c>
      <c r="I45" s="48" t="s">
        <v>25</v>
      </c>
      <c r="J45" s="74" t="s">
        <v>42</v>
      </c>
      <c r="K45" s="74" t="s">
        <v>45</v>
      </c>
      <c r="L45" s="53">
        <v>20298</v>
      </c>
      <c r="M45" s="53">
        <v>10372.4</v>
      </c>
      <c r="N45" s="53">
        <v>11412.3</v>
      </c>
      <c r="O45" s="53">
        <v>22660</v>
      </c>
      <c r="P45" s="53">
        <v>23340</v>
      </c>
      <c r="Q45" s="53">
        <v>24040</v>
      </c>
      <c r="R45" s="31"/>
    </row>
    <row r="46" spans="1:18" ht="57" hidden="1" customHeight="1" x14ac:dyDescent="0.3">
      <c r="A46" s="16" t="s">
        <v>193</v>
      </c>
      <c r="B46" s="26"/>
      <c r="C46" s="39" t="s">
        <v>36</v>
      </c>
      <c r="D46" s="39" t="s">
        <v>86</v>
      </c>
      <c r="E46" s="39" t="s">
        <v>17</v>
      </c>
      <c r="F46" s="39" t="s">
        <v>18</v>
      </c>
      <c r="G46" s="39" t="s">
        <v>17</v>
      </c>
      <c r="H46" s="39" t="s">
        <v>19</v>
      </c>
      <c r="I46" s="39" t="s">
        <v>18</v>
      </c>
      <c r="J46" s="40" t="s">
        <v>193</v>
      </c>
      <c r="K46" s="80"/>
      <c r="L46" s="54"/>
      <c r="M46" s="54">
        <f>M47</f>
        <v>0</v>
      </c>
      <c r="N46" s="54">
        <f>N47</f>
        <v>0</v>
      </c>
      <c r="O46" s="54">
        <f>O47</f>
        <v>0</v>
      </c>
      <c r="P46" s="54">
        <f>P47</f>
        <v>0</v>
      </c>
      <c r="Q46" s="54">
        <f>Q47</f>
        <v>0</v>
      </c>
      <c r="R46" s="31"/>
    </row>
    <row r="47" spans="1:18" s="13" customFormat="1" ht="61.5" hidden="1" customHeight="1" x14ac:dyDescent="0.3">
      <c r="A47" s="77" t="s">
        <v>195</v>
      </c>
      <c r="B47" s="25" t="s">
        <v>18</v>
      </c>
      <c r="C47" s="41" t="s">
        <v>36</v>
      </c>
      <c r="D47" s="41" t="s">
        <v>86</v>
      </c>
      <c r="E47" s="41" t="s">
        <v>194</v>
      </c>
      <c r="F47" s="41" t="s">
        <v>80</v>
      </c>
      <c r="G47" s="41" t="s">
        <v>17</v>
      </c>
      <c r="H47" s="41" t="s">
        <v>19</v>
      </c>
      <c r="I47" s="41" t="s">
        <v>25</v>
      </c>
      <c r="J47" s="81" t="s">
        <v>195</v>
      </c>
      <c r="K47" s="80" t="s">
        <v>103</v>
      </c>
      <c r="L47" s="53"/>
      <c r="M47" s="53">
        <f>M48</f>
        <v>0</v>
      </c>
      <c r="N47" s="53"/>
      <c r="O47" s="53"/>
      <c r="P47" s="53"/>
      <c r="Q47" s="53"/>
      <c r="R47" s="32"/>
    </row>
    <row r="48" spans="1:18" s="13" customFormat="1" ht="61.5" hidden="1" customHeight="1" x14ac:dyDescent="0.3">
      <c r="A48" s="77" t="s">
        <v>196</v>
      </c>
      <c r="B48" s="25" t="s">
        <v>78</v>
      </c>
      <c r="C48" s="41" t="s">
        <v>36</v>
      </c>
      <c r="D48" s="41" t="s">
        <v>86</v>
      </c>
      <c r="E48" s="41" t="s">
        <v>194</v>
      </c>
      <c r="F48" s="41" t="s">
        <v>93</v>
      </c>
      <c r="G48" s="41" t="s">
        <v>44</v>
      </c>
      <c r="H48" s="41" t="s">
        <v>19</v>
      </c>
      <c r="I48" s="41" t="s">
        <v>25</v>
      </c>
      <c r="J48" s="81" t="s">
        <v>196</v>
      </c>
      <c r="K48" s="80" t="s">
        <v>103</v>
      </c>
      <c r="L48" s="53"/>
      <c r="M48" s="53">
        <v>0</v>
      </c>
      <c r="N48" s="53"/>
      <c r="O48" s="53"/>
      <c r="P48" s="53"/>
      <c r="Q48" s="53"/>
      <c r="R48" s="32"/>
    </row>
    <row r="49" spans="1:18" s="64" customFormat="1" ht="83.25" customHeight="1" x14ac:dyDescent="0.3">
      <c r="A49" s="16" t="s">
        <v>47</v>
      </c>
      <c r="B49" s="26" t="s">
        <v>78</v>
      </c>
      <c r="C49" s="24" t="s">
        <v>36</v>
      </c>
      <c r="D49" s="24" t="s">
        <v>77</v>
      </c>
      <c r="E49" s="24" t="s">
        <v>17</v>
      </c>
      <c r="F49" s="24" t="s">
        <v>18</v>
      </c>
      <c r="G49" s="24" t="s">
        <v>17</v>
      </c>
      <c r="H49" s="24" t="s">
        <v>19</v>
      </c>
      <c r="I49" s="24" t="s">
        <v>18</v>
      </c>
      <c r="J49" s="16" t="s">
        <v>47</v>
      </c>
      <c r="K49" s="73"/>
      <c r="L49" s="60">
        <f>L50+L52+L66+L57</f>
        <v>156064.29999999999</v>
      </c>
      <c r="M49" s="60">
        <f>SUM(M50,M52,M57,M66)</f>
        <v>143937.60000000001</v>
      </c>
      <c r="N49" s="60">
        <f>N50+N52+N57+N66</f>
        <v>159648.4</v>
      </c>
      <c r="O49" s="60">
        <f>O50+O52+O57+O66</f>
        <v>162223.4</v>
      </c>
      <c r="P49" s="60">
        <f>P50+P52+P57+P66</f>
        <v>164724.80000000002</v>
      </c>
      <c r="Q49" s="60">
        <f>Q50+Q52+Q57+Q66</f>
        <v>168223.4</v>
      </c>
      <c r="R49" s="63"/>
    </row>
    <row r="50" spans="1:18" ht="106.5" customHeight="1" x14ac:dyDescent="0.3">
      <c r="A50" s="74" t="s">
        <v>190</v>
      </c>
      <c r="B50" s="25" t="s">
        <v>78</v>
      </c>
      <c r="C50" s="25" t="s">
        <v>36</v>
      </c>
      <c r="D50" s="25" t="s">
        <v>77</v>
      </c>
      <c r="E50" s="25" t="s">
        <v>21</v>
      </c>
      <c r="F50" s="25" t="s">
        <v>18</v>
      </c>
      <c r="G50" s="25" t="s">
        <v>17</v>
      </c>
      <c r="H50" s="25" t="s">
        <v>19</v>
      </c>
      <c r="I50" s="25" t="s">
        <v>79</v>
      </c>
      <c r="J50" s="74" t="s">
        <v>48</v>
      </c>
      <c r="K50" s="74" t="s">
        <v>103</v>
      </c>
      <c r="L50" s="53">
        <f t="shared" ref="L50:Q50" si="7">L51</f>
        <v>55.3</v>
      </c>
      <c r="M50" s="53">
        <f t="shared" si="7"/>
        <v>275.39999999999998</v>
      </c>
      <c r="N50" s="53">
        <f t="shared" si="7"/>
        <v>275.5</v>
      </c>
      <c r="O50" s="53">
        <f t="shared" si="7"/>
        <v>290</v>
      </c>
      <c r="P50" s="53">
        <f t="shared" si="7"/>
        <v>304</v>
      </c>
      <c r="Q50" s="53">
        <f t="shared" si="7"/>
        <v>319</v>
      </c>
      <c r="R50" s="31"/>
    </row>
    <row r="51" spans="1:18" ht="91.5" customHeight="1" x14ac:dyDescent="0.3">
      <c r="A51" s="74" t="s">
        <v>190</v>
      </c>
      <c r="B51" s="25" t="s">
        <v>78</v>
      </c>
      <c r="C51" s="25" t="s">
        <v>36</v>
      </c>
      <c r="D51" s="25" t="s">
        <v>77</v>
      </c>
      <c r="E51" s="25" t="s">
        <v>21</v>
      </c>
      <c r="F51" s="25" t="s">
        <v>80</v>
      </c>
      <c r="G51" s="25" t="s">
        <v>44</v>
      </c>
      <c r="H51" s="25" t="s">
        <v>19</v>
      </c>
      <c r="I51" s="25" t="s">
        <v>79</v>
      </c>
      <c r="J51" s="74" t="s">
        <v>126</v>
      </c>
      <c r="K51" s="74" t="s">
        <v>103</v>
      </c>
      <c r="L51" s="53">
        <v>55.3</v>
      </c>
      <c r="M51" s="53">
        <v>275.39999999999998</v>
      </c>
      <c r="N51" s="53">
        <v>275.5</v>
      </c>
      <c r="O51" s="53">
        <v>290</v>
      </c>
      <c r="P51" s="53">
        <v>304</v>
      </c>
      <c r="Q51" s="53">
        <v>319</v>
      </c>
      <c r="R51" s="31"/>
    </row>
    <row r="52" spans="1:18" ht="129" customHeight="1" x14ac:dyDescent="0.3">
      <c r="A52" s="74" t="s">
        <v>190</v>
      </c>
      <c r="B52" s="25" t="s">
        <v>78</v>
      </c>
      <c r="C52" s="25" t="s">
        <v>36</v>
      </c>
      <c r="D52" s="25" t="s">
        <v>77</v>
      </c>
      <c r="E52" s="25" t="s">
        <v>34</v>
      </c>
      <c r="F52" s="25" t="s">
        <v>18</v>
      </c>
      <c r="G52" s="25" t="s">
        <v>17</v>
      </c>
      <c r="H52" s="25" t="s">
        <v>19</v>
      </c>
      <c r="I52" s="25" t="s">
        <v>79</v>
      </c>
      <c r="J52" s="74" t="s">
        <v>49</v>
      </c>
      <c r="K52" s="74" t="s">
        <v>103</v>
      </c>
      <c r="L52" s="53">
        <f t="shared" ref="L52:Q52" si="8">SUM(L53,L55,L57,L60,L62,L64)</f>
        <v>143249.5</v>
      </c>
      <c r="M52" s="53">
        <f t="shared" si="8"/>
        <v>129345.40000000001</v>
      </c>
      <c r="N52" s="53">
        <f t="shared" si="8"/>
        <v>143529.9</v>
      </c>
      <c r="O52" s="53">
        <f t="shared" si="8"/>
        <v>144623.69999999998</v>
      </c>
      <c r="P52" s="53">
        <f t="shared" si="8"/>
        <v>147255.6</v>
      </c>
      <c r="Q52" s="53">
        <f t="shared" si="8"/>
        <v>151083.6</v>
      </c>
      <c r="R52" s="31"/>
    </row>
    <row r="53" spans="1:18" ht="111.75" customHeight="1" x14ac:dyDescent="0.3">
      <c r="A53" s="74" t="s">
        <v>190</v>
      </c>
      <c r="B53" s="25" t="s">
        <v>78</v>
      </c>
      <c r="C53" s="25" t="s">
        <v>36</v>
      </c>
      <c r="D53" s="25" t="s">
        <v>77</v>
      </c>
      <c r="E53" s="25" t="s">
        <v>34</v>
      </c>
      <c r="F53" s="25" t="s">
        <v>81</v>
      </c>
      <c r="G53" s="25" t="s">
        <v>17</v>
      </c>
      <c r="H53" s="25" t="s">
        <v>19</v>
      </c>
      <c r="I53" s="25" t="s">
        <v>79</v>
      </c>
      <c r="J53" s="74" t="s">
        <v>50</v>
      </c>
      <c r="K53" s="74" t="s">
        <v>103</v>
      </c>
      <c r="L53" s="53">
        <f t="shared" ref="L53:Q53" si="9">L54</f>
        <v>48000</v>
      </c>
      <c r="M53" s="53">
        <f t="shared" si="9"/>
        <v>44567.3</v>
      </c>
      <c r="N53" s="53">
        <f t="shared" si="9"/>
        <v>48000</v>
      </c>
      <c r="O53" s="53">
        <f t="shared" si="9"/>
        <v>50000</v>
      </c>
      <c r="P53" s="53">
        <f t="shared" si="9"/>
        <v>52000</v>
      </c>
      <c r="Q53" s="53">
        <f t="shared" si="9"/>
        <v>54000</v>
      </c>
      <c r="R53" s="31"/>
    </row>
    <row r="54" spans="1:18" ht="128.25" customHeight="1" x14ac:dyDescent="0.3">
      <c r="A54" s="74" t="s">
        <v>190</v>
      </c>
      <c r="B54" s="25" t="s">
        <v>78</v>
      </c>
      <c r="C54" s="25" t="s">
        <v>36</v>
      </c>
      <c r="D54" s="25" t="s">
        <v>77</v>
      </c>
      <c r="E54" s="25" t="s">
        <v>34</v>
      </c>
      <c r="F54" s="25" t="s">
        <v>81</v>
      </c>
      <c r="G54" s="25" t="s">
        <v>44</v>
      </c>
      <c r="H54" s="25" t="s">
        <v>18</v>
      </c>
      <c r="I54" s="25" t="s">
        <v>79</v>
      </c>
      <c r="J54" s="74" t="s">
        <v>51</v>
      </c>
      <c r="K54" s="74" t="s">
        <v>103</v>
      </c>
      <c r="L54" s="53">
        <v>48000</v>
      </c>
      <c r="M54" s="53">
        <v>44567.3</v>
      </c>
      <c r="N54" s="53">
        <v>48000</v>
      </c>
      <c r="O54" s="53">
        <v>50000</v>
      </c>
      <c r="P54" s="53">
        <v>52000</v>
      </c>
      <c r="Q54" s="53">
        <v>54000</v>
      </c>
      <c r="R54" s="31"/>
    </row>
    <row r="55" spans="1:18" ht="102.75" customHeight="1" x14ac:dyDescent="0.3">
      <c r="A55" s="74" t="s">
        <v>190</v>
      </c>
      <c r="B55" s="25" t="s">
        <v>78</v>
      </c>
      <c r="C55" s="25" t="s">
        <v>36</v>
      </c>
      <c r="D55" s="25" t="s">
        <v>77</v>
      </c>
      <c r="E55" s="25" t="s">
        <v>34</v>
      </c>
      <c r="F55" s="25" t="s">
        <v>29</v>
      </c>
      <c r="G55" s="25" t="s">
        <v>17</v>
      </c>
      <c r="H55" s="25" t="s">
        <v>19</v>
      </c>
      <c r="I55" s="25" t="s">
        <v>79</v>
      </c>
      <c r="J55" s="74" t="s">
        <v>52</v>
      </c>
      <c r="K55" s="74" t="s">
        <v>103</v>
      </c>
      <c r="L55" s="53">
        <f t="shared" ref="L55:Q55" si="10">L56</f>
        <v>4650</v>
      </c>
      <c r="M55" s="53">
        <f t="shared" si="10"/>
        <v>7757.6</v>
      </c>
      <c r="N55" s="53">
        <f t="shared" si="10"/>
        <v>7800</v>
      </c>
      <c r="O55" s="53">
        <f t="shared" si="10"/>
        <v>5048</v>
      </c>
      <c r="P55" s="53">
        <f t="shared" si="10"/>
        <v>5343</v>
      </c>
      <c r="Q55" s="53">
        <f t="shared" si="10"/>
        <v>5589</v>
      </c>
      <c r="R55" s="31"/>
    </row>
    <row r="56" spans="1:18" ht="103.5" customHeight="1" x14ac:dyDescent="0.3">
      <c r="A56" s="74" t="s">
        <v>190</v>
      </c>
      <c r="B56" s="25" t="s">
        <v>78</v>
      </c>
      <c r="C56" s="25" t="s">
        <v>36</v>
      </c>
      <c r="D56" s="25" t="s">
        <v>77</v>
      </c>
      <c r="E56" s="25" t="s">
        <v>34</v>
      </c>
      <c r="F56" s="25" t="s">
        <v>82</v>
      </c>
      <c r="G56" s="25" t="s">
        <v>44</v>
      </c>
      <c r="H56" s="25" t="s">
        <v>19</v>
      </c>
      <c r="I56" s="25" t="s">
        <v>79</v>
      </c>
      <c r="J56" s="74" t="s">
        <v>127</v>
      </c>
      <c r="K56" s="74" t="s">
        <v>103</v>
      </c>
      <c r="L56" s="53">
        <v>4650</v>
      </c>
      <c r="M56" s="53">
        <v>7757.6</v>
      </c>
      <c r="N56" s="53">
        <v>7800</v>
      </c>
      <c r="O56" s="53">
        <v>5048</v>
      </c>
      <c r="P56" s="53">
        <v>5343</v>
      </c>
      <c r="Q56" s="53">
        <v>5589</v>
      </c>
      <c r="R56" s="31"/>
    </row>
    <row r="57" spans="1:18" ht="60.75" x14ac:dyDescent="0.3">
      <c r="A57" s="74" t="s">
        <v>190</v>
      </c>
      <c r="B57" s="25" t="s">
        <v>78</v>
      </c>
      <c r="C57" s="25" t="s">
        <v>36</v>
      </c>
      <c r="D57" s="25" t="s">
        <v>77</v>
      </c>
      <c r="E57" s="25" t="s">
        <v>34</v>
      </c>
      <c r="F57" s="25" t="s">
        <v>151</v>
      </c>
      <c r="G57" s="25" t="s">
        <v>17</v>
      </c>
      <c r="H57" s="25" t="s">
        <v>19</v>
      </c>
      <c r="I57" s="25" t="s">
        <v>79</v>
      </c>
      <c r="J57" s="74" t="s">
        <v>220</v>
      </c>
      <c r="K57" s="74" t="s">
        <v>103</v>
      </c>
      <c r="L57" s="53">
        <f>SUM(L58)</f>
        <v>0</v>
      </c>
      <c r="M57" s="53">
        <f>SUM(M58)</f>
        <v>0.4</v>
      </c>
      <c r="N57" s="53">
        <f t="shared" ref="N57:Q58" si="11">SUM(N58)</f>
        <v>0</v>
      </c>
      <c r="O57" s="53">
        <f t="shared" si="11"/>
        <v>0</v>
      </c>
      <c r="P57" s="53">
        <f t="shared" si="11"/>
        <v>0</v>
      </c>
      <c r="Q57" s="53">
        <f t="shared" si="11"/>
        <v>0</v>
      </c>
      <c r="R57" s="31"/>
    </row>
    <row r="58" spans="1:18" ht="60.75" x14ac:dyDescent="0.3">
      <c r="A58" s="74" t="s">
        <v>190</v>
      </c>
      <c r="B58" s="25" t="s">
        <v>78</v>
      </c>
      <c r="C58" s="25" t="s">
        <v>36</v>
      </c>
      <c r="D58" s="25" t="s">
        <v>77</v>
      </c>
      <c r="E58" s="25" t="s">
        <v>34</v>
      </c>
      <c r="F58" s="25" t="s">
        <v>228</v>
      </c>
      <c r="G58" s="25" t="s">
        <v>17</v>
      </c>
      <c r="H58" s="25" t="s">
        <v>19</v>
      </c>
      <c r="I58" s="25" t="s">
        <v>79</v>
      </c>
      <c r="J58" s="74" t="s">
        <v>221</v>
      </c>
      <c r="K58" s="74" t="s">
        <v>103</v>
      </c>
      <c r="L58" s="53">
        <f>SUM(L59)</f>
        <v>0</v>
      </c>
      <c r="M58" s="53">
        <f>SUM(M59)</f>
        <v>0.4</v>
      </c>
      <c r="N58" s="53">
        <f t="shared" si="11"/>
        <v>0</v>
      </c>
      <c r="O58" s="53">
        <f t="shared" si="11"/>
        <v>0</v>
      </c>
      <c r="P58" s="53">
        <f t="shared" si="11"/>
        <v>0</v>
      </c>
      <c r="Q58" s="53">
        <f t="shared" si="11"/>
        <v>0</v>
      </c>
      <c r="R58" s="31"/>
    </row>
    <row r="59" spans="1:18" ht="121.5" x14ac:dyDescent="0.3">
      <c r="A59" s="74" t="s">
        <v>190</v>
      </c>
      <c r="B59" s="25" t="s">
        <v>78</v>
      </c>
      <c r="C59" s="25" t="s">
        <v>36</v>
      </c>
      <c r="D59" s="25" t="s">
        <v>77</v>
      </c>
      <c r="E59" s="25" t="s">
        <v>34</v>
      </c>
      <c r="F59" s="25" t="s">
        <v>184</v>
      </c>
      <c r="G59" s="25" t="s">
        <v>44</v>
      </c>
      <c r="H59" s="25" t="s">
        <v>19</v>
      </c>
      <c r="I59" s="25" t="s">
        <v>79</v>
      </c>
      <c r="J59" s="74" t="s">
        <v>185</v>
      </c>
      <c r="K59" s="74" t="s">
        <v>103</v>
      </c>
      <c r="L59" s="53">
        <v>0</v>
      </c>
      <c r="M59" s="53">
        <v>0.4</v>
      </c>
      <c r="N59" s="53">
        <v>0</v>
      </c>
      <c r="O59" s="53">
        <v>0</v>
      </c>
      <c r="P59" s="53">
        <v>0</v>
      </c>
      <c r="Q59" s="53">
        <v>0</v>
      </c>
      <c r="R59" s="31"/>
    </row>
    <row r="60" spans="1:18" ht="101.25" x14ac:dyDescent="0.3">
      <c r="A60" s="74" t="s">
        <v>190</v>
      </c>
      <c r="B60" s="25" t="s">
        <v>78</v>
      </c>
      <c r="C60" s="25" t="s">
        <v>36</v>
      </c>
      <c r="D60" s="25" t="s">
        <v>77</v>
      </c>
      <c r="E60" s="25" t="s">
        <v>34</v>
      </c>
      <c r="F60" s="25" t="s">
        <v>30</v>
      </c>
      <c r="G60" s="25" t="s">
        <v>17</v>
      </c>
      <c r="H60" s="25" t="s">
        <v>19</v>
      </c>
      <c r="I60" s="25" t="s">
        <v>79</v>
      </c>
      <c r="J60" s="74" t="s">
        <v>162</v>
      </c>
      <c r="K60" s="74" t="s">
        <v>103</v>
      </c>
      <c r="L60" s="53">
        <f t="shared" ref="L60:Q60" si="12">L61</f>
        <v>24361.3</v>
      </c>
      <c r="M60" s="53">
        <f t="shared" si="12"/>
        <v>22550.3</v>
      </c>
      <c r="N60" s="53">
        <f t="shared" si="12"/>
        <v>23600</v>
      </c>
      <c r="O60" s="53">
        <f t="shared" si="12"/>
        <v>23037.3</v>
      </c>
      <c r="P60" s="53">
        <f t="shared" si="12"/>
        <v>23303.599999999999</v>
      </c>
      <c r="Q60" s="53">
        <f t="shared" si="12"/>
        <v>24493.4</v>
      </c>
      <c r="R60" s="31"/>
    </row>
    <row r="61" spans="1:18" ht="81" x14ac:dyDescent="0.3">
      <c r="A61" s="74" t="s">
        <v>190</v>
      </c>
      <c r="B61" s="25" t="s">
        <v>78</v>
      </c>
      <c r="C61" s="25" t="s">
        <v>36</v>
      </c>
      <c r="D61" s="25" t="s">
        <v>77</v>
      </c>
      <c r="E61" s="25" t="s">
        <v>34</v>
      </c>
      <c r="F61" s="25" t="s">
        <v>83</v>
      </c>
      <c r="G61" s="25" t="s">
        <v>44</v>
      </c>
      <c r="H61" s="25" t="s">
        <v>19</v>
      </c>
      <c r="I61" s="25" t="s">
        <v>79</v>
      </c>
      <c r="J61" s="74" t="s">
        <v>53</v>
      </c>
      <c r="K61" s="74" t="s">
        <v>103</v>
      </c>
      <c r="L61" s="53">
        <v>24361.3</v>
      </c>
      <c r="M61" s="53">
        <v>22550.3</v>
      </c>
      <c r="N61" s="53">
        <v>23600</v>
      </c>
      <c r="O61" s="53">
        <v>23037.3</v>
      </c>
      <c r="P61" s="53">
        <v>23303.599999999999</v>
      </c>
      <c r="Q61" s="53">
        <v>24493.4</v>
      </c>
      <c r="R61" s="31"/>
    </row>
    <row r="62" spans="1:18" ht="63.75" customHeight="1" x14ac:dyDescent="0.3">
      <c r="A62" s="74" t="s">
        <v>190</v>
      </c>
      <c r="B62" s="25" t="s">
        <v>78</v>
      </c>
      <c r="C62" s="25" t="s">
        <v>36</v>
      </c>
      <c r="D62" s="25" t="s">
        <v>77</v>
      </c>
      <c r="E62" s="25" t="s">
        <v>34</v>
      </c>
      <c r="F62" s="25" t="s">
        <v>84</v>
      </c>
      <c r="G62" s="25" t="s">
        <v>17</v>
      </c>
      <c r="H62" s="25" t="s">
        <v>19</v>
      </c>
      <c r="I62" s="25" t="s">
        <v>79</v>
      </c>
      <c r="J62" s="74" t="s">
        <v>54</v>
      </c>
      <c r="K62" s="74" t="s">
        <v>103</v>
      </c>
      <c r="L62" s="53">
        <f t="shared" ref="L62:Q62" si="13">L63</f>
        <v>63450</v>
      </c>
      <c r="M62" s="53">
        <f t="shared" si="13"/>
        <v>53790</v>
      </c>
      <c r="N62" s="53">
        <f t="shared" si="13"/>
        <v>63450</v>
      </c>
      <c r="O62" s="53">
        <f t="shared" si="13"/>
        <v>63750</v>
      </c>
      <c r="P62" s="53">
        <f t="shared" si="13"/>
        <v>63750</v>
      </c>
      <c r="Q62" s="53">
        <f t="shared" si="13"/>
        <v>64070</v>
      </c>
      <c r="R62" s="31"/>
    </row>
    <row r="63" spans="1:18" ht="66.75" customHeight="1" x14ac:dyDescent="0.5">
      <c r="A63" s="74" t="s">
        <v>190</v>
      </c>
      <c r="B63" s="25" t="s">
        <v>78</v>
      </c>
      <c r="C63" s="25" t="s">
        <v>36</v>
      </c>
      <c r="D63" s="25" t="s">
        <v>77</v>
      </c>
      <c r="E63" s="25" t="s">
        <v>34</v>
      </c>
      <c r="F63" s="25" t="s">
        <v>85</v>
      </c>
      <c r="G63" s="25" t="s">
        <v>44</v>
      </c>
      <c r="H63" s="25" t="s">
        <v>19</v>
      </c>
      <c r="I63" s="25" t="s">
        <v>79</v>
      </c>
      <c r="J63" s="74" t="s">
        <v>128</v>
      </c>
      <c r="K63" s="74" t="s">
        <v>103</v>
      </c>
      <c r="L63" s="53">
        <v>63450</v>
      </c>
      <c r="M63" s="53">
        <v>53790</v>
      </c>
      <c r="N63" s="53">
        <v>63450</v>
      </c>
      <c r="O63" s="53">
        <v>63750</v>
      </c>
      <c r="P63" s="53">
        <v>63750</v>
      </c>
      <c r="Q63" s="53">
        <v>64070</v>
      </c>
      <c r="R63" s="49"/>
    </row>
    <row r="64" spans="1:18" ht="87" customHeight="1" x14ac:dyDescent="0.3">
      <c r="A64" s="74" t="s">
        <v>190</v>
      </c>
      <c r="B64" s="25" t="s">
        <v>78</v>
      </c>
      <c r="C64" s="25" t="s">
        <v>36</v>
      </c>
      <c r="D64" s="25" t="s">
        <v>77</v>
      </c>
      <c r="E64" s="25" t="s">
        <v>34</v>
      </c>
      <c r="F64" s="25" t="s">
        <v>142</v>
      </c>
      <c r="G64" s="25" t="s">
        <v>17</v>
      </c>
      <c r="H64" s="25" t="s">
        <v>19</v>
      </c>
      <c r="I64" s="25" t="s">
        <v>79</v>
      </c>
      <c r="J64" s="74" t="s">
        <v>163</v>
      </c>
      <c r="K64" s="74" t="s">
        <v>103</v>
      </c>
      <c r="L64" s="53">
        <f t="shared" ref="L64:Q64" si="14">L65</f>
        <v>2788.2</v>
      </c>
      <c r="M64" s="53">
        <f t="shared" si="14"/>
        <v>679.8</v>
      </c>
      <c r="N64" s="53">
        <f t="shared" si="14"/>
        <v>679.9</v>
      </c>
      <c r="O64" s="53">
        <f t="shared" si="14"/>
        <v>2788.4</v>
      </c>
      <c r="P64" s="53">
        <f t="shared" si="14"/>
        <v>2859</v>
      </c>
      <c r="Q64" s="53">
        <f t="shared" si="14"/>
        <v>2931.2</v>
      </c>
      <c r="R64" s="31"/>
    </row>
    <row r="65" spans="1:18" ht="105.75" customHeight="1" x14ac:dyDescent="0.5">
      <c r="A65" s="74" t="s">
        <v>190</v>
      </c>
      <c r="B65" s="25" t="s">
        <v>78</v>
      </c>
      <c r="C65" s="25" t="s">
        <v>36</v>
      </c>
      <c r="D65" s="25" t="s">
        <v>77</v>
      </c>
      <c r="E65" s="25" t="s">
        <v>34</v>
      </c>
      <c r="F65" s="25" t="s">
        <v>107</v>
      </c>
      <c r="G65" s="25" t="s">
        <v>44</v>
      </c>
      <c r="H65" s="25" t="s">
        <v>19</v>
      </c>
      <c r="I65" s="25" t="s">
        <v>79</v>
      </c>
      <c r="J65" s="74" t="s">
        <v>129</v>
      </c>
      <c r="K65" s="74" t="s">
        <v>103</v>
      </c>
      <c r="L65" s="53">
        <v>2788.2</v>
      </c>
      <c r="M65" s="53">
        <v>679.8</v>
      </c>
      <c r="N65" s="53">
        <v>679.9</v>
      </c>
      <c r="O65" s="53">
        <v>2788.4</v>
      </c>
      <c r="P65" s="53">
        <v>2859</v>
      </c>
      <c r="Q65" s="53">
        <v>2931.2</v>
      </c>
      <c r="R65" s="49"/>
    </row>
    <row r="66" spans="1:18" ht="126.75" customHeight="1" x14ac:dyDescent="0.3">
      <c r="A66" s="74" t="s">
        <v>190</v>
      </c>
      <c r="B66" s="25" t="s">
        <v>78</v>
      </c>
      <c r="C66" s="19">
        <v>1</v>
      </c>
      <c r="D66" s="20" t="s">
        <v>77</v>
      </c>
      <c r="E66" s="25" t="s">
        <v>86</v>
      </c>
      <c r="F66" s="25" t="s">
        <v>18</v>
      </c>
      <c r="G66" s="25" t="s">
        <v>17</v>
      </c>
      <c r="H66" s="25" t="s">
        <v>19</v>
      </c>
      <c r="I66" s="25" t="s">
        <v>79</v>
      </c>
      <c r="J66" s="74" t="s">
        <v>55</v>
      </c>
      <c r="K66" s="74" t="s">
        <v>103</v>
      </c>
      <c r="L66" s="53">
        <f t="shared" ref="L66:Q66" si="15">L67+L69</f>
        <v>12759.5</v>
      </c>
      <c r="M66" s="53">
        <f t="shared" si="15"/>
        <v>14316.400000000001</v>
      </c>
      <c r="N66" s="53">
        <f t="shared" si="15"/>
        <v>15843</v>
      </c>
      <c r="O66" s="53">
        <f t="shared" si="15"/>
        <v>17309.7</v>
      </c>
      <c r="P66" s="53">
        <f t="shared" si="15"/>
        <v>17165.2</v>
      </c>
      <c r="Q66" s="53">
        <f t="shared" si="15"/>
        <v>16820.8</v>
      </c>
      <c r="R66" s="31"/>
    </row>
    <row r="67" spans="1:18" ht="126.75" customHeight="1" x14ac:dyDescent="0.3">
      <c r="A67" s="74" t="s">
        <v>190</v>
      </c>
      <c r="B67" s="25" t="s">
        <v>78</v>
      </c>
      <c r="C67" s="19">
        <v>1</v>
      </c>
      <c r="D67" s="20" t="s">
        <v>77</v>
      </c>
      <c r="E67" s="25" t="s">
        <v>86</v>
      </c>
      <c r="F67" s="25" t="s">
        <v>24</v>
      </c>
      <c r="G67" s="25" t="s">
        <v>17</v>
      </c>
      <c r="H67" s="25" t="s">
        <v>19</v>
      </c>
      <c r="I67" s="25" t="s">
        <v>79</v>
      </c>
      <c r="J67" s="74" t="s">
        <v>56</v>
      </c>
      <c r="K67" s="74" t="s">
        <v>103</v>
      </c>
      <c r="L67" s="53">
        <f t="shared" ref="L67:Q67" si="16">L68</f>
        <v>4751.2</v>
      </c>
      <c r="M67" s="53">
        <f t="shared" si="16"/>
        <v>2772.8</v>
      </c>
      <c r="N67" s="53">
        <f t="shared" si="16"/>
        <v>3300</v>
      </c>
      <c r="O67" s="53">
        <f t="shared" si="16"/>
        <v>3250</v>
      </c>
      <c r="P67" s="53">
        <f t="shared" si="16"/>
        <v>2829</v>
      </c>
      <c r="Q67" s="53">
        <f t="shared" si="16"/>
        <v>2407.9</v>
      </c>
      <c r="R67" s="31"/>
    </row>
    <row r="68" spans="1:18" ht="105.75" customHeight="1" x14ac:dyDescent="0.3">
      <c r="A68" s="74" t="s">
        <v>190</v>
      </c>
      <c r="B68" s="25" t="s">
        <v>78</v>
      </c>
      <c r="C68" s="19">
        <v>1</v>
      </c>
      <c r="D68" s="20" t="s">
        <v>77</v>
      </c>
      <c r="E68" s="25" t="s">
        <v>86</v>
      </c>
      <c r="F68" s="25" t="s">
        <v>87</v>
      </c>
      <c r="G68" s="25" t="s">
        <v>44</v>
      </c>
      <c r="H68" s="25" t="s">
        <v>19</v>
      </c>
      <c r="I68" s="25" t="s">
        <v>79</v>
      </c>
      <c r="J68" s="74" t="s">
        <v>130</v>
      </c>
      <c r="K68" s="74" t="s">
        <v>103</v>
      </c>
      <c r="L68" s="53">
        <v>4751.2</v>
      </c>
      <c r="M68" s="53">
        <v>2772.8</v>
      </c>
      <c r="N68" s="53">
        <v>3300</v>
      </c>
      <c r="O68" s="53">
        <v>3250</v>
      </c>
      <c r="P68" s="53">
        <v>2829</v>
      </c>
      <c r="Q68" s="53">
        <v>2407.9</v>
      </c>
      <c r="R68" s="31"/>
    </row>
    <row r="69" spans="1:18" ht="163.5" customHeight="1" x14ac:dyDescent="0.3">
      <c r="A69" s="74" t="s">
        <v>190</v>
      </c>
      <c r="B69" s="25" t="s">
        <v>78</v>
      </c>
      <c r="C69" s="19">
        <v>1</v>
      </c>
      <c r="D69" s="20" t="s">
        <v>77</v>
      </c>
      <c r="E69" s="25" t="s">
        <v>86</v>
      </c>
      <c r="F69" s="25" t="s">
        <v>147</v>
      </c>
      <c r="G69" s="25" t="s">
        <v>17</v>
      </c>
      <c r="H69" s="25" t="s">
        <v>19</v>
      </c>
      <c r="I69" s="25" t="s">
        <v>79</v>
      </c>
      <c r="J69" s="82" t="s">
        <v>164</v>
      </c>
      <c r="K69" s="74" t="s">
        <v>103</v>
      </c>
      <c r="L69" s="53">
        <f t="shared" ref="L69:Q69" si="17">L70</f>
        <v>8008.3</v>
      </c>
      <c r="M69" s="53">
        <f t="shared" si="17"/>
        <v>11543.6</v>
      </c>
      <c r="N69" s="53">
        <f t="shared" si="17"/>
        <v>12543</v>
      </c>
      <c r="O69" s="53">
        <f t="shared" si="17"/>
        <v>14059.7</v>
      </c>
      <c r="P69" s="53">
        <f t="shared" si="17"/>
        <v>14336.2</v>
      </c>
      <c r="Q69" s="53">
        <f t="shared" si="17"/>
        <v>14412.9</v>
      </c>
      <c r="R69" s="31"/>
    </row>
    <row r="70" spans="1:18" ht="144" customHeight="1" x14ac:dyDescent="0.3">
      <c r="A70" s="74" t="s">
        <v>190</v>
      </c>
      <c r="B70" s="25" t="s">
        <v>78</v>
      </c>
      <c r="C70" s="19">
        <v>1</v>
      </c>
      <c r="D70" s="20" t="s">
        <v>77</v>
      </c>
      <c r="E70" s="25" t="s">
        <v>86</v>
      </c>
      <c r="F70" s="25" t="s">
        <v>147</v>
      </c>
      <c r="G70" s="25" t="s">
        <v>44</v>
      </c>
      <c r="H70" s="25" t="s">
        <v>19</v>
      </c>
      <c r="I70" s="25" t="s">
        <v>79</v>
      </c>
      <c r="J70" s="83" t="s">
        <v>153</v>
      </c>
      <c r="K70" s="74" t="s">
        <v>103</v>
      </c>
      <c r="L70" s="53">
        <v>8008.3</v>
      </c>
      <c r="M70" s="53">
        <v>11543.6</v>
      </c>
      <c r="N70" s="53">
        <v>12543</v>
      </c>
      <c r="O70" s="53">
        <v>14059.7</v>
      </c>
      <c r="P70" s="53">
        <v>14336.2</v>
      </c>
      <c r="Q70" s="53">
        <v>14412.9</v>
      </c>
      <c r="R70" s="31"/>
    </row>
    <row r="71" spans="1:18" s="64" customFormat="1" ht="63.75" customHeight="1" x14ac:dyDescent="0.3">
      <c r="A71" s="71" t="s">
        <v>57</v>
      </c>
      <c r="B71" s="26" t="s">
        <v>78</v>
      </c>
      <c r="C71" s="17">
        <v>1</v>
      </c>
      <c r="D71" s="18" t="s">
        <v>44</v>
      </c>
      <c r="E71" s="24" t="s">
        <v>17</v>
      </c>
      <c r="F71" s="24" t="s">
        <v>18</v>
      </c>
      <c r="G71" s="24" t="s">
        <v>17</v>
      </c>
      <c r="H71" s="24" t="s">
        <v>19</v>
      </c>
      <c r="I71" s="24" t="s">
        <v>18</v>
      </c>
      <c r="J71" s="16" t="s">
        <v>57</v>
      </c>
      <c r="K71" s="73"/>
      <c r="L71" s="60">
        <f t="shared" ref="L71:Q71" si="18">L72+L76+L79</f>
        <v>2068.1999999999998</v>
      </c>
      <c r="M71" s="60">
        <f t="shared" si="18"/>
        <v>2782.2</v>
      </c>
      <c r="N71" s="60">
        <f t="shared" si="18"/>
        <v>2950.3</v>
      </c>
      <c r="O71" s="60">
        <f t="shared" si="18"/>
        <v>2555.5</v>
      </c>
      <c r="P71" s="60">
        <f t="shared" si="18"/>
        <v>2600.8000000000002</v>
      </c>
      <c r="Q71" s="60">
        <f t="shared" si="18"/>
        <v>2641.7</v>
      </c>
      <c r="R71" s="63"/>
    </row>
    <row r="72" spans="1:18" ht="61.5" customHeight="1" x14ac:dyDescent="0.3">
      <c r="A72" s="74" t="s">
        <v>95</v>
      </c>
      <c r="B72" s="25" t="s">
        <v>78</v>
      </c>
      <c r="C72" s="19">
        <v>1</v>
      </c>
      <c r="D72" s="20" t="s">
        <v>44</v>
      </c>
      <c r="E72" s="25" t="s">
        <v>21</v>
      </c>
      <c r="F72" s="25" t="s">
        <v>18</v>
      </c>
      <c r="G72" s="25" t="s">
        <v>17</v>
      </c>
      <c r="H72" s="25" t="s">
        <v>19</v>
      </c>
      <c r="I72" s="25" t="s">
        <v>88</v>
      </c>
      <c r="J72" s="74" t="s">
        <v>58</v>
      </c>
      <c r="K72" s="74" t="s">
        <v>103</v>
      </c>
      <c r="L72" s="53">
        <f t="shared" ref="L72:Q73" si="19">L73</f>
        <v>1104.8</v>
      </c>
      <c r="M72" s="53">
        <f t="shared" si="19"/>
        <v>1181.5</v>
      </c>
      <c r="N72" s="53">
        <f t="shared" si="19"/>
        <v>1196.5</v>
      </c>
      <c r="O72" s="53">
        <f t="shared" si="19"/>
        <v>1171.5999999999999</v>
      </c>
      <c r="P72" s="53">
        <f t="shared" si="19"/>
        <v>1171.5999999999999</v>
      </c>
      <c r="Q72" s="53">
        <f t="shared" si="19"/>
        <v>1171.5999999999999</v>
      </c>
      <c r="R72" s="31"/>
    </row>
    <row r="73" spans="1:18" ht="61.5" customHeight="1" x14ac:dyDescent="0.3">
      <c r="A73" s="74" t="s">
        <v>95</v>
      </c>
      <c r="B73" s="25" t="s">
        <v>78</v>
      </c>
      <c r="C73" s="19">
        <v>1</v>
      </c>
      <c r="D73" s="20" t="s">
        <v>44</v>
      </c>
      <c r="E73" s="25" t="s">
        <v>21</v>
      </c>
      <c r="F73" s="25" t="s">
        <v>89</v>
      </c>
      <c r="G73" s="25" t="s">
        <v>17</v>
      </c>
      <c r="H73" s="25" t="s">
        <v>19</v>
      </c>
      <c r="I73" s="25" t="s">
        <v>88</v>
      </c>
      <c r="J73" s="74" t="s">
        <v>59</v>
      </c>
      <c r="K73" s="74" t="s">
        <v>103</v>
      </c>
      <c r="L73" s="53">
        <f t="shared" si="19"/>
        <v>1104.8</v>
      </c>
      <c r="M73" s="53">
        <f t="shared" si="19"/>
        <v>1181.5</v>
      </c>
      <c r="N73" s="53">
        <f t="shared" si="19"/>
        <v>1196.5</v>
      </c>
      <c r="O73" s="53">
        <f t="shared" si="19"/>
        <v>1171.5999999999999</v>
      </c>
      <c r="P73" s="53">
        <f t="shared" si="19"/>
        <v>1171.5999999999999</v>
      </c>
      <c r="Q73" s="53">
        <f t="shared" si="19"/>
        <v>1171.5999999999999</v>
      </c>
      <c r="R73" s="31"/>
    </row>
    <row r="74" spans="1:18" ht="61.5" customHeight="1" x14ac:dyDescent="0.3">
      <c r="A74" s="74" t="s">
        <v>95</v>
      </c>
      <c r="B74" s="25" t="s">
        <v>78</v>
      </c>
      <c r="C74" s="19">
        <v>1</v>
      </c>
      <c r="D74" s="20" t="s">
        <v>44</v>
      </c>
      <c r="E74" s="25" t="s">
        <v>21</v>
      </c>
      <c r="F74" s="25" t="s">
        <v>90</v>
      </c>
      <c r="G74" s="25" t="s">
        <v>44</v>
      </c>
      <c r="H74" s="25" t="s">
        <v>19</v>
      </c>
      <c r="I74" s="25" t="s">
        <v>88</v>
      </c>
      <c r="J74" s="74" t="s">
        <v>131</v>
      </c>
      <c r="K74" s="74" t="s">
        <v>103</v>
      </c>
      <c r="L74" s="53">
        <v>1104.8</v>
      </c>
      <c r="M74" s="53">
        <v>1181.5</v>
      </c>
      <c r="N74" s="53">
        <v>1196.5</v>
      </c>
      <c r="O74" s="53">
        <v>1171.5999999999999</v>
      </c>
      <c r="P74" s="53">
        <v>1171.5999999999999</v>
      </c>
      <c r="Q74" s="53">
        <v>1171.5999999999999</v>
      </c>
      <c r="R74" s="31"/>
    </row>
    <row r="75" spans="1:18" ht="61.5" customHeight="1" x14ac:dyDescent="0.3">
      <c r="A75" s="74" t="s">
        <v>95</v>
      </c>
      <c r="B75" s="25" t="s">
        <v>78</v>
      </c>
      <c r="C75" s="19">
        <v>1</v>
      </c>
      <c r="D75" s="20" t="s">
        <v>44</v>
      </c>
      <c r="E75" s="25" t="s">
        <v>23</v>
      </c>
      <c r="F75" s="25" t="s">
        <v>18</v>
      </c>
      <c r="G75" s="25" t="s">
        <v>17</v>
      </c>
      <c r="H75" s="25" t="s">
        <v>19</v>
      </c>
      <c r="I75" s="25" t="s">
        <v>88</v>
      </c>
      <c r="J75" s="74" t="s">
        <v>60</v>
      </c>
      <c r="K75" s="74" t="s">
        <v>103</v>
      </c>
      <c r="L75" s="53">
        <f>L78+L80</f>
        <v>963.4</v>
      </c>
      <c r="M75" s="53">
        <f>M78+M80</f>
        <v>1600.7</v>
      </c>
      <c r="N75" s="53">
        <f>SUM(N78,N80)</f>
        <v>1753.8</v>
      </c>
      <c r="O75" s="53">
        <f>O78+O80</f>
        <v>1383.9</v>
      </c>
      <c r="P75" s="53">
        <f>P78+P80</f>
        <v>1429.2</v>
      </c>
      <c r="Q75" s="53">
        <f>Q78+Q80</f>
        <v>1470.1</v>
      </c>
      <c r="R75" s="31"/>
    </row>
    <row r="76" spans="1:18" ht="64.5" customHeight="1" x14ac:dyDescent="0.45">
      <c r="A76" s="74" t="s">
        <v>95</v>
      </c>
      <c r="B76" s="25" t="s">
        <v>78</v>
      </c>
      <c r="C76" s="19">
        <v>1</v>
      </c>
      <c r="D76" s="20" t="s">
        <v>44</v>
      </c>
      <c r="E76" s="25" t="s">
        <v>23</v>
      </c>
      <c r="F76" s="25" t="s">
        <v>133</v>
      </c>
      <c r="G76" s="25" t="s">
        <v>17</v>
      </c>
      <c r="H76" s="25" t="s">
        <v>19</v>
      </c>
      <c r="I76" s="25" t="s">
        <v>88</v>
      </c>
      <c r="J76" s="74" t="s">
        <v>165</v>
      </c>
      <c r="K76" s="74" t="s">
        <v>103</v>
      </c>
      <c r="L76" s="53">
        <f t="shared" ref="L76:Q76" si="20">L78</f>
        <v>963.4</v>
      </c>
      <c r="M76" s="53">
        <f t="shared" si="20"/>
        <v>1085.9000000000001</v>
      </c>
      <c r="N76" s="54">
        <f t="shared" si="20"/>
        <v>1239</v>
      </c>
      <c r="O76" s="54">
        <f t="shared" si="20"/>
        <v>1383.9</v>
      </c>
      <c r="P76" s="54">
        <f t="shared" si="20"/>
        <v>1429.2</v>
      </c>
      <c r="Q76" s="54">
        <f t="shared" si="20"/>
        <v>1470.1</v>
      </c>
      <c r="R76" s="50"/>
    </row>
    <row r="77" spans="1:18" ht="64.5" customHeight="1" x14ac:dyDescent="0.3">
      <c r="A77" s="74" t="s">
        <v>95</v>
      </c>
      <c r="B77" s="25" t="s">
        <v>78</v>
      </c>
      <c r="C77" s="19">
        <v>1</v>
      </c>
      <c r="D77" s="20" t="s">
        <v>44</v>
      </c>
      <c r="E77" s="25" t="s">
        <v>23</v>
      </c>
      <c r="F77" s="25" t="s">
        <v>132</v>
      </c>
      <c r="G77" s="25" t="s">
        <v>17</v>
      </c>
      <c r="H77" s="25" t="s">
        <v>19</v>
      </c>
      <c r="I77" s="25" t="s">
        <v>88</v>
      </c>
      <c r="J77" s="74" t="s">
        <v>134</v>
      </c>
      <c r="K77" s="74" t="s">
        <v>103</v>
      </c>
      <c r="L77" s="53">
        <f t="shared" ref="L77:Q77" si="21">L78</f>
        <v>963.4</v>
      </c>
      <c r="M77" s="53">
        <f t="shared" si="21"/>
        <v>1085.9000000000001</v>
      </c>
      <c r="N77" s="53">
        <f t="shared" si="21"/>
        <v>1239</v>
      </c>
      <c r="O77" s="53">
        <f t="shared" si="21"/>
        <v>1383.9</v>
      </c>
      <c r="P77" s="53">
        <f t="shared" si="21"/>
        <v>1429.2</v>
      </c>
      <c r="Q77" s="53">
        <f t="shared" si="21"/>
        <v>1470.1</v>
      </c>
      <c r="R77" s="31"/>
    </row>
    <row r="78" spans="1:18" ht="64.5" customHeight="1" x14ac:dyDescent="0.3">
      <c r="A78" s="74" t="s">
        <v>95</v>
      </c>
      <c r="B78" s="25" t="s">
        <v>78</v>
      </c>
      <c r="C78" s="19">
        <v>1</v>
      </c>
      <c r="D78" s="20" t="s">
        <v>44</v>
      </c>
      <c r="E78" s="25" t="s">
        <v>23</v>
      </c>
      <c r="F78" s="25" t="s">
        <v>132</v>
      </c>
      <c r="G78" s="25" t="s">
        <v>44</v>
      </c>
      <c r="H78" s="25" t="s">
        <v>19</v>
      </c>
      <c r="I78" s="25" t="s">
        <v>88</v>
      </c>
      <c r="J78" s="74" t="s">
        <v>166</v>
      </c>
      <c r="K78" s="74" t="s">
        <v>103</v>
      </c>
      <c r="L78" s="53">
        <v>963.4</v>
      </c>
      <c r="M78" s="53">
        <v>1085.9000000000001</v>
      </c>
      <c r="N78" s="53">
        <v>1239</v>
      </c>
      <c r="O78" s="53">
        <v>1383.9</v>
      </c>
      <c r="P78" s="53">
        <v>1429.2</v>
      </c>
      <c r="Q78" s="53">
        <v>1470.1</v>
      </c>
      <c r="R78" s="31"/>
    </row>
    <row r="79" spans="1:18" ht="63.75" customHeight="1" x14ac:dyDescent="0.3">
      <c r="A79" s="74" t="s">
        <v>95</v>
      </c>
      <c r="B79" s="25" t="s">
        <v>78</v>
      </c>
      <c r="C79" s="19">
        <v>1</v>
      </c>
      <c r="D79" s="20" t="s">
        <v>44</v>
      </c>
      <c r="E79" s="25" t="s">
        <v>23</v>
      </c>
      <c r="F79" s="25" t="s">
        <v>89</v>
      </c>
      <c r="G79" s="25" t="s">
        <v>17</v>
      </c>
      <c r="H79" s="25" t="s">
        <v>19</v>
      </c>
      <c r="I79" s="25" t="s">
        <v>88</v>
      </c>
      <c r="J79" s="74" t="s">
        <v>61</v>
      </c>
      <c r="K79" s="74" t="s">
        <v>103</v>
      </c>
      <c r="L79" s="53">
        <f t="shared" ref="L79:Q79" si="22">L80</f>
        <v>0</v>
      </c>
      <c r="M79" s="53">
        <f t="shared" si="22"/>
        <v>514.79999999999995</v>
      </c>
      <c r="N79" s="53">
        <f t="shared" si="22"/>
        <v>514.79999999999995</v>
      </c>
      <c r="O79" s="53">
        <f t="shared" si="22"/>
        <v>0</v>
      </c>
      <c r="P79" s="53">
        <f t="shared" si="22"/>
        <v>0</v>
      </c>
      <c r="Q79" s="53">
        <f t="shared" si="22"/>
        <v>0</v>
      </c>
      <c r="R79" s="31"/>
    </row>
    <row r="80" spans="1:18" ht="63.75" customHeight="1" x14ac:dyDescent="0.3">
      <c r="A80" s="74" t="s">
        <v>95</v>
      </c>
      <c r="B80" s="25" t="s">
        <v>78</v>
      </c>
      <c r="C80" s="19">
        <v>1</v>
      </c>
      <c r="D80" s="20" t="s">
        <v>44</v>
      </c>
      <c r="E80" s="25" t="s">
        <v>23</v>
      </c>
      <c r="F80" s="25" t="s">
        <v>90</v>
      </c>
      <c r="G80" s="25" t="s">
        <v>44</v>
      </c>
      <c r="H80" s="25" t="s">
        <v>19</v>
      </c>
      <c r="I80" s="25" t="s">
        <v>88</v>
      </c>
      <c r="J80" s="74" t="s">
        <v>62</v>
      </c>
      <c r="K80" s="74" t="s">
        <v>103</v>
      </c>
      <c r="L80" s="53">
        <v>0</v>
      </c>
      <c r="M80" s="53">
        <v>514.79999999999995</v>
      </c>
      <c r="N80" s="53">
        <v>514.79999999999995</v>
      </c>
      <c r="O80" s="53">
        <v>0</v>
      </c>
      <c r="P80" s="53">
        <v>0</v>
      </c>
      <c r="Q80" s="53">
        <v>0</v>
      </c>
      <c r="R80" s="31"/>
    </row>
    <row r="81" spans="1:18" s="64" customFormat="1" ht="53.25" customHeight="1" x14ac:dyDescent="0.3">
      <c r="A81" s="84" t="s">
        <v>63</v>
      </c>
      <c r="B81" s="24" t="s">
        <v>78</v>
      </c>
      <c r="C81" s="17">
        <v>1</v>
      </c>
      <c r="D81" s="18" t="s">
        <v>91</v>
      </c>
      <c r="E81" s="24" t="s">
        <v>17</v>
      </c>
      <c r="F81" s="24" t="s">
        <v>18</v>
      </c>
      <c r="G81" s="24" t="s">
        <v>17</v>
      </c>
      <c r="H81" s="24" t="s">
        <v>19</v>
      </c>
      <c r="I81" s="24" t="s">
        <v>18</v>
      </c>
      <c r="J81" s="71" t="s">
        <v>63</v>
      </c>
      <c r="K81" s="71"/>
      <c r="L81" s="60">
        <f t="shared" ref="L81:Q81" si="23">L82+L86+L91</f>
        <v>2595</v>
      </c>
      <c r="M81" s="60">
        <f t="shared" si="23"/>
        <v>4891.6000000000004</v>
      </c>
      <c r="N81" s="60">
        <f t="shared" si="23"/>
        <v>5091.5</v>
      </c>
      <c r="O81" s="60">
        <f t="shared" si="23"/>
        <v>3036</v>
      </c>
      <c r="P81" s="60">
        <f t="shared" si="23"/>
        <v>2760</v>
      </c>
      <c r="Q81" s="60">
        <f t="shared" si="23"/>
        <v>1918</v>
      </c>
      <c r="R81" s="63"/>
    </row>
    <row r="82" spans="1:18" ht="123.75" customHeight="1" x14ac:dyDescent="0.3">
      <c r="A82" s="74" t="s">
        <v>63</v>
      </c>
      <c r="B82" s="25" t="s">
        <v>78</v>
      </c>
      <c r="C82" s="19">
        <v>1</v>
      </c>
      <c r="D82" s="20" t="s">
        <v>91</v>
      </c>
      <c r="E82" s="25" t="s">
        <v>23</v>
      </c>
      <c r="F82" s="25" t="s">
        <v>18</v>
      </c>
      <c r="G82" s="25" t="s">
        <v>17</v>
      </c>
      <c r="H82" s="25" t="s">
        <v>19</v>
      </c>
      <c r="I82" s="25" t="s">
        <v>18</v>
      </c>
      <c r="J82" s="74" t="s">
        <v>64</v>
      </c>
      <c r="K82" s="74" t="s">
        <v>103</v>
      </c>
      <c r="L82" s="53">
        <f>L83+L85</f>
        <v>1995</v>
      </c>
      <c r="M82" s="53">
        <f>M84+M85</f>
        <v>2510.7000000000003</v>
      </c>
      <c r="N82" s="53">
        <f>N84+N85</f>
        <v>2710.6</v>
      </c>
      <c r="O82" s="53">
        <f>O83+O85</f>
        <v>2236</v>
      </c>
      <c r="P82" s="53">
        <f>P83+P85</f>
        <v>1960</v>
      </c>
      <c r="Q82" s="53">
        <f>Q83+Q85</f>
        <v>1118</v>
      </c>
      <c r="R82" s="31"/>
    </row>
    <row r="83" spans="1:18" ht="126.75" customHeight="1" x14ac:dyDescent="0.3">
      <c r="A83" s="74" t="s">
        <v>63</v>
      </c>
      <c r="B83" s="25" t="s">
        <v>78</v>
      </c>
      <c r="C83" s="19">
        <v>1</v>
      </c>
      <c r="D83" s="20" t="s">
        <v>91</v>
      </c>
      <c r="E83" s="25" t="s">
        <v>23</v>
      </c>
      <c r="F83" s="25" t="s">
        <v>80</v>
      </c>
      <c r="G83" s="25" t="s">
        <v>44</v>
      </c>
      <c r="H83" s="25" t="s">
        <v>19</v>
      </c>
      <c r="I83" s="25" t="s">
        <v>92</v>
      </c>
      <c r="J83" s="74" t="s">
        <v>65</v>
      </c>
      <c r="K83" s="74" t="s">
        <v>103</v>
      </c>
      <c r="L83" s="53">
        <f>L84+L85</f>
        <v>1995</v>
      </c>
      <c r="M83" s="53">
        <f>M84+M85</f>
        <v>2510.7000000000003</v>
      </c>
      <c r="N83" s="53">
        <f>N84+N85</f>
        <v>2710.6</v>
      </c>
      <c r="O83" s="53">
        <f>SUM(O84:O85)</f>
        <v>2236</v>
      </c>
      <c r="P83" s="53">
        <f>SUM(P84:P85)</f>
        <v>1960</v>
      </c>
      <c r="Q83" s="53">
        <f>SUM(Q84:Q85)</f>
        <v>1118</v>
      </c>
      <c r="R83" s="31"/>
    </row>
    <row r="84" spans="1:18" ht="123.75" customHeight="1" x14ac:dyDescent="0.3">
      <c r="A84" s="74" t="s">
        <v>63</v>
      </c>
      <c r="B84" s="25" t="s">
        <v>78</v>
      </c>
      <c r="C84" s="19">
        <v>1</v>
      </c>
      <c r="D84" s="20" t="s">
        <v>91</v>
      </c>
      <c r="E84" s="25" t="s">
        <v>23</v>
      </c>
      <c r="F84" s="25" t="s">
        <v>93</v>
      </c>
      <c r="G84" s="25" t="s">
        <v>44</v>
      </c>
      <c r="H84" s="25" t="s">
        <v>19</v>
      </c>
      <c r="I84" s="25" t="s">
        <v>92</v>
      </c>
      <c r="J84" s="74" t="s">
        <v>66</v>
      </c>
      <c r="K84" s="74" t="s">
        <v>103</v>
      </c>
      <c r="L84" s="53">
        <v>1995</v>
      </c>
      <c r="M84" s="53">
        <v>2488.4</v>
      </c>
      <c r="N84" s="53">
        <v>2688.4</v>
      </c>
      <c r="O84" s="53">
        <v>2236</v>
      </c>
      <c r="P84" s="53">
        <v>1960</v>
      </c>
      <c r="Q84" s="53">
        <v>1118</v>
      </c>
      <c r="R84" s="31"/>
    </row>
    <row r="85" spans="1:18" ht="123" customHeight="1" x14ac:dyDescent="0.4">
      <c r="A85" s="74" t="s">
        <v>63</v>
      </c>
      <c r="B85" s="25" t="s">
        <v>78</v>
      </c>
      <c r="C85" s="19">
        <v>1</v>
      </c>
      <c r="D85" s="20" t="s">
        <v>91</v>
      </c>
      <c r="E85" s="25" t="s">
        <v>23</v>
      </c>
      <c r="F85" s="25" t="s">
        <v>93</v>
      </c>
      <c r="G85" s="25" t="s">
        <v>44</v>
      </c>
      <c r="H85" s="25" t="s">
        <v>19</v>
      </c>
      <c r="I85" s="25" t="s">
        <v>149</v>
      </c>
      <c r="J85" s="74" t="s">
        <v>150</v>
      </c>
      <c r="K85" s="74" t="s">
        <v>103</v>
      </c>
      <c r="L85" s="53">
        <v>0</v>
      </c>
      <c r="M85" s="53">
        <v>22.3</v>
      </c>
      <c r="N85" s="53">
        <v>22.2</v>
      </c>
      <c r="O85" s="53">
        <v>0</v>
      </c>
      <c r="P85" s="53">
        <v>0</v>
      </c>
      <c r="Q85" s="53">
        <v>0</v>
      </c>
      <c r="R85" s="51"/>
    </row>
    <row r="86" spans="1:18" ht="63" customHeight="1" x14ac:dyDescent="0.3">
      <c r="A86" s="74" t="s">
        <v>63</v>
      </c>
      <c r="B86" s="25" t="s">
        <v>78</v>
      </c>
      <c r="C86" s="19">
        <v>1</v>
      </c>
      <c r="D86" s="20" t="s">
        <v>91</v>
      </c>
      <c r="E86" s="25" t="s">
        <v>43</v>
      </c>
      <c r="F86" s="25" t="s">
        <v>18</v>
      </c>
      <c r="G86" s="25" t="s">
        <v>17</v>
      </c>
      <c r="H86" s="25" t="s">
        <v>19</v>
      </c>
      <c r="I86" s="25" t="s">
        <v>94</v>
      </c>
      <c r="J86" s="74" t="s">
        <v>67</v>
      </c>
      <c r="K86" s="74" t="s">
        <v>103</v>
      </c>
      <c r="L86" s="53">
        <f>L87+L89</f>
        <v>600</v>
      </c>
      <c r="M86" s="53">
        <f>M87+M89</f>
        <v>2201.7999999999997</v>
      </c>
      <c r="N86" s="53">
        <f>N87+N89</f>
        <v>2201.7999999999997</v>
      </c>
      <c r="O86" s="53">
        <f t="shared" ref="O86:Q87" si="24">O87</f>
        <v>800</v>
      </c>
      <c r="P86" s="53">
        <f t="shared" si="24"/>
        <v>800</v>
      </c>
      <c r="Q86" s="53">
        <f t="shared" si="24"/>
        <v>800</v>
      </c>
      <c r="R86" s="31"/>
    </row>
    <row r="87" spans="1:18" ht="63" customHeight="1" x14ac:dyDescent="0.3">
      <c r="A87" s="74" t="s">
        <v>63</v>
      </c>
      <c r="B87" s="25" t="s">
        <v>78</v>
      </c>
      <c r="C87" s="19">
        <v>1</v>
      </c>
      <c r="D87" s="20" t="s">
        <v>91</v>
      </c>
      <c r="E87" s="25" t="s">
        <v>43</v>
      </c>
      <c r="F87" s="25" t="s">
        <v>28</v>
      </c>
      <c r="G87" s="25" t="s">
        <v>17</v>
      </c>
      <c r="H87" s="25" t="s">
        <v>19</v>
      </c>
      <c r="I87" s="25" t="s">
        <v>94</v>
      </c>
      <c r="J87" s="74" t="s">
        <v>68</v>
      </c>
      <c r="K87" s="74" t="s">
        <v>103</v>
      </c>
      <c r="L87" s="53">
        <f>L88</f>
        <v>600</v>
      </c>
      <c r="M87" s="53">
        <f>M88</f>
        <v>2127.6</v>
      </c>
      <c r="N87" s="53">
        <f>N88</f>
        <v>2127.6</v>
      </c>
      <c r="O87" s="53">
        <f t="shared" si="24"/>
        <v>800</v>
      </c>
      <c r="P87" s="53">
        <f t="shared" si="24"/>
        <v>800</v>
      </c>
      <c r="Q87" s="53">
        <f t="shared" si="24"/>
        <v>800</v>
      </c>
      <c r="R87" s="31"/>
    </row>
    <row r="88" spans="1:18" ht="63" customHeight="1" x14ac:dyDescent="0.3">
      <c r="A88" s="74" t="s">
        <v>63</v>
      </c>
      <c r="B88" s="25" t="s">
        <v>78</v>
      </c>
      <c r="C88" s="19">
        <v>1</v>
      </c>
      <c r="D88" s="20" t="s">
        <v>91</v>
      </c>
      <c r="E88" s="25" t="s">
        <v>43</v>
      </c>
      <c r="F88" s="25" t="s">
        <v>81</v>
      </c>
      <c r="G88" s="25" t="s">
        <v>44</v>
      </c>
      <c r="H88" s="25" t="s">
        <v>19</v>
      </c>
      <c r="I88" s="25" t="s">
        <v>94</v>
      </c>
      <c r="J88" s="74" t="s">
        <v>69</v>
      </c>
      <c r="K88" s="74" t="s">
        <v>103</v>
      </c>
      <c r="L88" s="53">
        <v>600</v>
      </c>
      <c r="M88" s="53">
        <v>2127.6</v>
      </c>
      <c r="N88" s="53">
        <v>2127.6</v>
      </c>
      <c r="O88" s="53">
        <v>800</v>
      </c>
      <c r="P88" s="53">
        <v>800</v>
      </c>
      <c r="Q88" s="53">
        <v>800</v>
      </c>
      <c r="R88" s="31"/>
    </row>
    <row r="89" spans="1:18" ht="88.9" customHeight="1" x14ac:dyDescent="0.3">
      <c r="A89" s="74" t="s">
        <v>63</v>
      </c>
      <c r="B89" s="25" t="s">
        <v>18</v>
      </c>
      <c r="C89" s="19">
        <v>1</v>
      </c>
      <c r="D89" s="20" t="s">
        <v>91</v>
      </c>
      <c r="E89" s="25" t="s">
        <v>43</v>
      </c>
      <c r="F89" s="25" t="s">
        <v>29</v>
      </c>
      <c r="G89" s="25" t="s">
        <v>17</v>
      </c>
      <c r="H89" s="25" t="s">
        <v>19</v>
      </c>
      <c r="I89" s="25" t="s">
        <v>94</v>
      </c>
      <c r="J89" s="74" t="s">
        <v>197</v>
      </c>
      <c r="K89" s="74" t="s">
        <v>103</v>
      </c>
      <c r="L89" s="53">
        <f t="shared" ref="L89:Q89" si="25">L90</f>
        <v>0</v>
      </c>
      <c r="M89" s="53">
        <f t="shared" si="25"/>
        <v>74.2</v>
      </c>
      <c r="N89" s="53">
        <f t="shared" si="25"/>
        <v>74.2</v>
      </c>
      <c r="O89" s="53">
        <f t="shared" si="25"/>
        <v>0</v>
      </c>
      <c r="P89" s="53">
        <f t="shared" si="25"/>
        <v>0</v>
      </c>
      <c r="Q89" s="53">
        <f t="shared" si="25"/>
        <v>0</v>
      </c>
      <c r="R89" s="31"/>
    </row>
    <row r="90" spans="1:18" ht="88.9" customHeight="1" x14ac:dyDescent="0.3">
      <c r="A90" s="74" t="s">
        <v>63</v>
      </c>
      <c r="B90" s="25" t="s">
        <v>78</v>
      </c>
      <c r="C90" s="19">
        <v>1</v>
      </c>
      <c r="D90" s="20" t="s">
        <v>91</v>
      </c>
      <c r="E90" s="25" t="s">
        <v>43</v>
      </c>
      <c r="F90" s="25" t="s">
        <v>82</v>
      </c>
      <c r="G90" s="25" t="s">
        <v>44</v>
      </c>
      <c r="H90" s="25" t="s">
        <v>19</v>
      </c>
      <c r="I90" s="25" t="s">
        <v>94</v>
      </c>
      <c r="J90" s="74" t="s">
        <v>198</v>
      </c>
      <c r="K90" s="74" t="s">
        <v>103</v>
      </c>
      <c r="L90" s="53">
        <v>0</v>
      </c>
      <c r="M90" s="53">
        <v>74.2</v>
      </c>
      <c r="N90" s="53">
        <v>74.2</v>
      </c>
      <c r="O90" s="53">
        <v>0</v>
      </c>
      <c r="P90" s="53">
        <v>0</v>
      </c>
      <c r="Q90" s="53">
        <v>0</v>
      </c>
      <c r="R90" s="31"/>
    </row>
    <row r="91" spans="1:18" ht="108.75" customHeight="1" x14ac:dyDescent="0.3">
      <c r="A91" s="74" t="s">
        <v>63</v>
      </c>
      <c r="B91" s="25" t="s">
        <v>78</v>
      </c>
      <c r="C91" s="19">
        <v>1</v>
      </c>
      <c r="D91" s="20" t="s">
        <v>91</v>
      </c>
      <c r="E91" s="25" t="s">
        <v>43</v>
      </c>
      <c r="F91" s="25" t="s">
        <v>151</v>
      </c>
      <c r="G91" s="25" t="s">
        <v>17</v>
      </c>
      <c r="H91" s="25" t="s">
        <v>19</v>
      </c>
      <c r="I91" s="25" t="s">
        <v>94</v>
      </c>
      <c r="J91" s="74" t="s">
        <v>167</v>
      </c>
      <c r="K91" s="74" t="s">
        <v>103</v>
      </c>
      <c r="L91" s="53">
        <f>L92</f>
        <v>0</v>
      </c>
      <c r="M91" s="53">
        <f>SUM(M92)</f>
        <v>179.1</v>
      </c>
      <c r="N91" s="53">
        <f>SUM(N92)</f>
        <v>179.1</v>
      </c>
      <c r="O91" s="53">
        <f t="shared" ref="O91:Q92" si="26">O92</f>
        <v>0</v>
      </c>
      <c r="P91" s="53">
        <f t="shared" si="26"/>
        <v>0</v>
      </c>
      <c r="Q91" s="53">
        <f t="shared" si="26"/>
        <v>0</v>
      </c>
      <c r="R91" s="31"/>
    </row>
    <row r="92" spans="1:18" ht="110.25" customHeight="1" x14ac:dyDescent="0.3">
      <c r="A92" s="74" t="s">
        <v>63</v>
      </c>
      <c r="B92" s="25" t="s">
        <v>78</v>
      </c>
      <c r="C92" s="19">
        <v>1</v>
      </c>
      <c r="D92" s="20" t="s">
        <v>91</v>
      </c>
      <c r="E92" s="25" t="s">
        <v>43</v>
      </c>
      <c r="F92" s="25" t="s">
        <v>152</v>
      </c>
      <c r="G92" s="25" t="s">
        <v>17</v>
      </c>
      <c r="H92" s="25" t="s">
        <v>19</v>
      </c>
      <c r="I92" s="25" t="s">
        <v>94</v>
      </c>
      <c r="J92" s="74" t="s">
        <v>168</v>
      </c>
      <c r="K92" s="74" t="s">
        <v>103</v>
      </c>
      <c r="L92" s="53">
        <f>L93</f>
        <v>0</v>
      </c>
      <c r="M92" s="53">
        <f>M93</f>
        <v>179.1</v>
      </c>
      <c r="N92" s="53">
        <f>SUM(N93)</f>
        <v>179.1</v>
      </c>
      <c r="O92" s="53">
        <f t="shared" si="26"/>
        <v>0</v>
      </c>
      <c r="P92" s="53">
        <f t="shared" si="26"/>
        <v>0</v>
      </c>
      <c r="Q92" s="53">
        <f t="shared" si="26"/>
        <v>0</v>
      </c>
      <c r="R92" s="31"/>
    </row>
    <row r="93" spans="1:18" ht="124.5" customHeight="1" x14ac:dyDescent="0.3">
      <c r="A93" s="74" t="s">
        <v>63</v>
      </c>
      <c r="B93" s="25" t="s">
        <v>78</v>
      </c>
      <c r="C93" s="19">
        <v>1</v>
      </c>
      <c r="D93" s="20" t="s">
        <v>91</v>
      </c>
      <c r="E93" s="25" t="s">
        <v>43</v>
      </c>
      <c r="F93" s="25" t="s">
        <v>135</v>
      </c>
      <c r="G93" s="25" t="s">
        <v>44</v>
      </c>
      <c r="H93" s="25" t="s">
        <v>19</v>
      </c>
      <c r="I93" s="25" t="s">
        <v>94</v>
      </c>
      <c r="J93" s="74" t="s">
        <v>169</v>
      </c>
      <c r="K93" s="74" t="s">
        <v>103</v>
      </c>
      <c r="L93" s="53">
        <v>0</v>
      </c>
      <c r="M93" s="53">
        <v>179.1</v>
      </c>
      <c r="N93" s="53">
        <v>179.1</v>
      </c>
      <c r="O93" s="53">
        <v>0</v>
      </c>
      <c r="P93" s="53">
        <v>0</v>
      </c>
      <c r="Q93" s="53">
        <v>0</v>
      </c>
      <c r="R93" s="31"/>
    </row>
    <row r="94" spans="1:18" s="64" customFormat="1" ht="58.15" customHeight="1" x14ac:dyDescent="0.3">
      <c r="A94" s="71" t="s">
        <v>70</v>
      </c>
      <c r="B94" s="24" t="s">
        <v>78</v>
      </c>
      <c r="C94" s="24">
        <v>1</v>
      </c>
      <c r="D94" s="24" t="s">
        <v>96</v>
      </c>
      <c r="E94" s="24" t="s">
        <v>17</v>
      </c>
      <c r="F94" s="24" t="s">
        <v>18</v>
      </c>
      <c r="G94" s="24" t="s">
        <v>17</v>
      </c>
      <c r="H94" s="24" t="s">
        <v>19</v>
      </c>
      <c r="I94" s="24" t="s">
        <v>18</v>
      </c>
      <c r="J94" s="16" t="s">
        <v>70</v>
      </c>
      <c r="K94" s="71"/>
      <c r="L94" s="60">
        <f t="shared" ref="L94:Q94" si="27">L95+L98+L101+L107+L106</f>
        <v>8662.9</v>
      </c>
      <c r="M94" s="60">
        <f t="shared" si="27"/>
        <v>10799</v>
      </c>
      <c r="N94" s="60">
        <f t="shared" si="27"/>
        <v>11126.5</v>
      </c>
      <c r="O94" s="60">
        <f t="shared" si="27"/>
        <v>7918.3</v>
      </c>
      <c r="P94" s="60">
        <f t="shared" si="27"/>
        <v>7918.3</v>
      </c>
      <c r="Q94" s="60">
        <f t="shared" si="27"/>
        <v>7918.3</v>
      </c>
      <c r="R94" s="63"/>
    </row>
    <row r="95" spans="1:18" ht="64.5" customHeight="1" x14ac:dyDescent="0.3">
      <c r="A95" s="74" t="s">
        <v>70</v>
      </c>
      <c r="B95" s="25" t="s">
        <v>78</v>
      </c>
      <c r="C95" s="25">
        <v>1</v>
      </c>
      <c r="D95" s="25" t="s">
        <v>96</v>
      </c>
      <c r="E95" s="25" t="s">
        <v>21</v>
      </c>
      <c r="F95" s="25" t="s">
        <v>18</v>
      </c>
      <c r="G95" s="25" t="s">
        <v>21</v>
      </c>
      <c r="H95" s="25" t="s">
        <v>19</v>
      </c>
      <c r="I95" s="25" t="s">
        <v>97</v>
      </c>
      <c r="J95" s="74" t="s">
        <v>136</v>
      </c>
      <c r="K95" s="74" t="s">
        <v>103</v>
      </c>
      <c r="L95" s="53">
        <v>0</v>
      </c>
      <c r="M95" s="53">
        <f>SUM(M96)</f>
        <v>2.2999999999999998</v>
      </c>
      <c r="N95" s="53">
        <f>SUM(N96)</f>
        <v>2.2999999999999998</v>
      </c>
      <c r="O95" s="53">
        <v>0</v>
      </c>
      <c r="P95" s="53">
        <v>0</v>
      </c>
      <c r="Q95" s="53">
        <v>0</v>
      </c>
      <c r="R95" s="31"/>
    </row>
    <row r="96" spans="1:18" ht="60.75" x14ac:dyDescent="0.3">
      <c r="A96" s="74" t="s">
        <v>70</v>
      </c>
      <c r="B96" s="25" t="s">
        <v>78</v>
      </c>
      <c r="C96" s="25">
        <v>1</v>
      </c>
      <c r="D96" s="25" t="s">
        <v>96</v>
      </c>
      <c r="E96" s="25" t="s">
        <v>21</v>
      </c>
      <c r="F96" s="25" t="s">
        <v>142</v>
      </c>
      <c r="G96" s="25" t="s">
        <v>21</v>
      </c>
      <c r="H96" s="25" t="s">
        <v>19</v>
      </c>
      <c r="I96" s="25" t="s">
        <v>97</v>
      </c>
      <c r="J96" s="74" t="s">
        <v>188</v>
      </c>
      <c r="K96" s="74" t="s">
        <v>103</v>
      </c>
      <c r="L96" s="53">
        <f>L97</f>
        <v>0</v>
      </c>
      <c r="M96" s="53">
        <f>M97</f>
        <v>2.2999999999999998</v>
      </c>
      <c r="N96" s="53">
        <f>N97</f>
        <v>2.2999999999999998</v>
      </c>
      <c r="O96" s="53">
        <v>0</v>
      </c>
      <c r="P96" s="53">
        <v>0</v>
      </c>
      <c r="Q96" s="53">
        <v>0</v>
      </c>
      <c r="R96" s="31"/>
    </row>
    <row r="97" spans="1:18" ht="108.75" customHeight="1" x14ac:dyDescent="0.3">
      <c r="A97" s="74" t="s">
        <v>70</v>
      </c>
      <c r="B97" s="25" t="s">
        <v>78</v>
      </c>
      <c r="C97" s="25">
        <v>1</v>
      </c>
      <c r="D97" s="25" t="s">
        <v>96</v>
      </c>
      <c r="E97" s="25" t="s">
        <v>21</v>
      </c>
      <c r="F97" s="25" t="s">
        <v>186</v>
      </c>
      <c r="G97" s="25" t="s">
        <v>21</v>
      </c>
      <c r="H97" s="25" t="s">
        <v>19</v>
      </c>
      <c r="I97" s="25" t="s">
        <v>97</v>
      </c>
      <c r="J97" s="74" t="s">
        <v>187</v>
      </c>
      <c r="K97" s="74" t="s">
        <v>103</v>
      </c>
      <c r="L97" s="53">
        <v>0</v>
      </c>
      <c r="M97" s="53">
        <v>2.2999999999999998</v>
      </c>
      <c r="N97" s="53">
        <v>2.2999999999999998</v>
      </c>
      <c r="O97" s="53">
        <v>0</v>
      </c>
      <c r="P97" s="53">
        <v>0</v>
      </c>
      <c r="Q97" s="53">
        <v>0</v>
      </c>
      <c r="R97" s="31"/>
    </row>
    <row r="98" spans="1:18" ht="66" customHeight="1" x14ac:dyDescent="0.3">
      <c r="A98" s="74" t="s">
        <v>70</v>
      </c>
      <c r="B98" s="25" t="s">
        <v>78</v>
      </c>
      <c r="C98" s="25">
        <v>1</v>
      </c>
      <c r="D98" s="25" t="s">
        <v>96</v>
      </c>
      <c r="E98" s="25" t="s">
        <v>23</v>
      </c>
      <c r="F98" s="25" t="s">
        <v>18</v>
      </c>
      <c r="G98" s="25" t="s">
        <v>23</v>
      </c>
      <c r="H98" s="25" t="s">
        <v>19</v>
      </c>
      <c r="I98" s="25" t="s">
        <v>97</v>
      </c>
      <c r="J98" s="74" t="s">
        <v>137</v>
      </c>
      <c r="K98" s="74" t="s">
        <v>103</v>
      </c>
      <c r="L98" s="53">
        <f t="shared" ref="L98:Q98" si="28">L99+L100</f>
        <v>2526.6</v>
      </c>
      <c r="M98" s="53">
        <f t="shared" si="28"/>
        <v>3830.5</v>
      </c>
      <c r="N98" s="53">
        <f t="shared" si="28"/>
        <v>3958</v>
      </c>
      <c r="O98" s="53">
        <f t="shared" si="28"/>
        <v>3818.3</v>
      </c>
      <c r="P98" s="53">
        <f t="shared" si="28"/>
        <v>3818.3</v>
      </c>
      <c r="Q98" s="53">
        <f t="shared" si="28"/>
        <v>3818.3</v>
      </c>
      <c r="R98" s="31"/>
    </row>
    <row r="99" spans="1:18" ht="84" customHeight="1" x14ac:dyDescent="0.3">
      <c r="A99" s="74" t="s">
        <v>70</v>
      </c>
      <c r="B99" s="25" t="s">
        <v>78</v>
      </c>
      <c r="C99" s="25">
        <v>1</v>
      </c>
      <c r="D99" s="25" t="s">
        <v>96</v>
      </c>
      <c r="E99" s="25" t="s">
        <v>23</v>
      </c>
      <c r="F99" s="25" t="s">
        <v>28</v>
      </c>
      <c r="G99" s="25" t="s">
        <v>23</v>
      </c>
      <c r="H99" s="25" t="s">
        <v>19</v>
      </c>
      <c r="I99" s="25" t="s">
        <v>97</v>
      </c>
      <c r="J99" s="74" t="s">
        <v>138</v>
      </c>
      <c r="K99" s="74" t="s">
        <v>103</v>
      </c>
      <c r="L99" s="53">
        <v>350</v>
      </c>
      <c r="M99" s="53">
        <v>422</v>
      </c>
      <c r="N99" s="53">
        <v>450</v>
      </c>
      <c r="O99" s="53">
        <v>384</v>
      </c>
      <c r="P99" s="53">
        <v>384</v>
      </c>
      <c r="Q99" s="53">
        <v>384</v>
      </c>
      <c r="R99" s="31"/>
    </row>
    <row r="100" spans="1:18" ht="85.15" customHeight="1" x14ac:dyDescent="0.3">
      <c r="A100" s="74" t="s">
        <v>70</v>
      </c>
      <c r="B100" s="25" t="s">
        <v>78</v>
      </c>
      <c r="C100" s="25">
        <v>1</v>
      </c>
      <c r="D100" s="25" t="s">
        <v>96</v>
      </c>
      <c r="E100" s="25" t="s">
        <v>23</v>
      </c>
      <c r="F100" s="25" t="s">
        <v>29</v>
      </c>
      <c r="G100" s="25" t="s">
        <v>23</v>
      </c>
      <c r="H100" s="25" t="s">
        <v>19</v>
      </c>
      <c r="I100" s="25" t="s">
        <v>97</v>
      </c>
      <c r="J100" s="74" t="s">
        <v>139</v>
      </c>
      <c r="K100" s="74" t="s">
        <v>103</v>
      </c>
      <c r="L100" s="53">
        <v>2176.6</v>
      </c>
      <c r="M100" s="53">
        <v>3408.5</v>
      </c>
      <c r="N100" s="53">
        <v>3508</v>
      </c>
      <c r="O100" s="53">
        <v>3434.3</v>
      </c>
      <c r="P100" s="53">
        <v>3434.3</v>
      </c>
      <c r="Q100" s="53">
        <v>3434.3</v>
      </c>
      <c r="R100" s="31"/>
    </row>
    <row r="101" spans="1:18" ht="167.25" customHeight="1" x14ac:dyDescent="0.3">
      <c r="A101" s="74" t="s">
        <v>70</v>
      </c>
      <c r="B101" s="25" t="s">
        <v>78</v>
      </c>
      <c r="C101" s="25">
        <v>1</v>
      </c>
      <c r="D101" s="25" t="s">
        <v>96</v>
      </c>
      <c r="E101" s="25" t="s">
        <v>46</v>
      </c>
      <c r="F101" s="25" t="s">
        <v>18</v>
      </c>
      <c r="G101" s="25" t="s">
        <v>17</v>
      </c>
      <c r="H101" s="25" t="s">
        <v>19</v>
      </c>
      <c r="I101" s="25" t="s">
        <v>97</v>
      </c>
      <c r="J101" s="74" t="s">
        <v>140</v>
      </c>
      <c r="K101" s="74" t="s">
        <v>103</v>
      </c>
      <c r="L101" s="53">
        <f t="shared" ref="L101:Q101" si="29">L102+L104</f>
        <v>6136.3</v>
      </c>
      <c r="M101" s="53">
        <f t="shared" si="29"/>
        <v>6385</v>
      </c>
      <c r="N101" s="53">
        <f t="shared" si="29"/>
        <v>6585</v>
      </c>
      <c r="O101" s="53">
        <f t="shared" si="29"/>
        <v>4100</v>
      </c>
      <c r="P101" s="53">
        <f t="shared" si="29"/>
        <v>4100</v>
      </c>
      <c r="Q101" s="53">
        <f t="shared" si="29"/>
        <v>4100</v>
      </c>
      <c r="R101" s="31"/>
    </row>
    <row r="102" spans="1:18" ht="87.75" customHeight="1" x14ac:dyDescent="0.3">
      <c r="A102" s="74" t="s">
        <v>70</v>
      </c>
      <c r="B102" s="25" t="s">
        <v>78</v>
      </c>
      <c r="C102" s="25">
        <v>1</v>
      </c>
      <c r="D102" s="25" t="s">
        <v>96</v>
      </c>
      <c r="E102" s="25" t="s">
        <v>46</v>
      </c>
      <c r="F102" s="25" t="s">
        <v>28</v>
      </c>
      <c r="G102" s="25" t="s">
        <v>17</v>
      </c>
      <c r="H102" s="25" t="s">
        <v>19</v>
      </c>
      <c r="I102" s="25" t="s">
        <v>97</v>
      </c>
      <c r="J102" s="74" t="s">
        <v>170</v>
      </c>
      <c r="K102" s="74" t="s">
        <v>103</v>
      </c>
      <c r="L102" s="53">
        <f t="shared" ref="L102:Q102" si="30">L103</f>
        <v>0</v>
      </c>
      <c r="M102" s="53">
        <f t="shared" si="30"/>
        <v>11.3</v>
      </c>
      <c r="N102" s="53">
        <f t="shared" si="30"/>
        <v>11.3</v>
      </c>
      <c r="O102" s="53">
        <f t="shared" si="30"/>
        <v>0</v>
      </c>
      <c r="P102" s="53">
        <f t="shared" si="30"/>
        <v>0</v>
      </c>
      <c r="Q102" s="53">
        <f t="shared" si="30"/>
        <v>0</v>
      </c>
    </row>
    <row r="103" spans="1:18" ht="104.25" customHeight="1" x14ac:dyDescent="0.3">
      <c r="A103" s="74" t="s">
        <v>70</v>
      </c>
      <c r="B103" s="25" t="s">
        <v>78</v>
      </c>
      <c r="C103" s="25">
        <v>1</v>
      </c>
      <c r="D103" s="25" t="s">
        <v>96</v>
      </c>
      <c r="E103" s="25" t="s">
        <v>46</v>
      </c>
      <c r="F103" s="25" t="s">
        <v>28</v>
      </c>
      <c r="G103" s="25" t="s">
        <v>44</v>
      </c>
      <c r="H103" s="25" t="s">
        <v>19</v>
      </c>
      <c r="I103" s="25" t="s">
        <v>97</v>
      </c>
      <c r="J103" s="74" t="s">
        <v>141</v>
      </c>
      <c r="K103" s="74" t="s">
        <v>103</v>
      </c>
      <c r="L103" s="53">
        <v>0</v>
      </c>
      <c r="M103" s="53">
        <v>11.3</v>
      </c>
      <c r="N103" s="53">
        <v>11.3</v>
      </c>
      <c r="O103" s="53">
        <v>0</v>
      </c>
      <c r="P103" s="53">
        <v>0</v>
      </c>
      <c r="Q103" s="53">
        <v>0</v>
      </c>
    </row>
    <row r="104" spans="1:18" ht="123" customHeight="1" x14ac:dyDescent="0.3">
      <c r="A104" s="74" t="s">
        <v>70</v>
      </c>
      <c r="B104" s="25" t="s">
        <v>78</v>
      </c>
      <c r="C104" s="25">
        <v>1</v>
      </c>
      <c r="D104" s="25" t="s">
        <v>96</v>
      </c>
      <c r="E104" s="25" t="s">
        <v>46</v>
      </c>
      <c r="F104" s="25" t="s">
        <v>142</v>
      </c>
      <c r="G104" s="25" t="s">
        <v>17</v>
      </c>
      <c r="H104" s="25" t="s">
        <v>19</v>
      </c>
      <c r="I104" s="25" t="s">
        <v>97</v>
      </c>
      <c r="J104" s="74" t="s">
        <v>143</v>
      </c>
      <c r="K104" s="74" t="s">
        <v>103</v>
      </c>
      <c r="L104" s="53">
        <f>L105</f>
        <v>6136.3</v>
      </c>
      <c r="M104" s="53">
        <f>SUM(M105)</f>
        <v>6373.7</v>
      </c>
      <c r="N104" s="53">
        <f>N105</f>
        <v>6573.7</v>
      </c>
      <c r="O104" s="53">
        <f>O105</f>
        <v>4100</v>
      </c>
      <c r="P104" s="53">
        <f>P105</f>
        <v>4100</v>
      </c>
      <c r="Q104" s="53">
        <f>Q105</f>
        <v>4100</v>
      </c>
    </row>
    <row r="105" spans="1:18" ht="104.25" customHeight="1" x14ac:dyDescent="0.3">
      <c r="A105" s="74" t="s">
        <v>70</v>
      </c>
      <c r="B105" s="25" t="s">
        <v>78</v>
      </c>
      <c r="C105" s="25">
        <v>1</v>
      </c>
      <c r="D105" s="25" t="s">
        <v>96</v>
      </c>
      <c r="E105" s="25" t="s">
        <v>46</v>
      </c>
      <c r="F105" s="25" t="s">
        <v>142</v>
      </c>
      <c r="G105" s="25" t="s">
        <v>44</v>
      </c>
      <c r="H105" s="25" t="s">
        <v>19</v>
      </c>
      <c r="I105" s="25" t="s">
        <v>97</v>
      </c>
      <c r="J105" s="74" t="s">
        <v>144</v>
      </c>
      <c r="K105" s="74" t="s">
        <v>103</v>
      </c>
      <c r="L105" s="53">
        <v>6136.3</v>
      </c>
      <c r="M105" s="53">
        <v>6373.7</v>
      </c>
      <c r="N105" s="53">
        <v>6573.7</v>
      </c>
      <c r="O105" s="53">
        <v>4100</v>
      </c>
      <c r="P105" s="53">
        <v>4100</v>
      </c>
      <c r="Q105" s="53">
        <v>4100</v>
      </c>
    </row>
    <row r="106" spans="1:18" ht="66" customHeight="1" x14ac:dyDescent="0.4">
      <c r="A106" s="74" t="s">
        <v>70</v>
      </c>
      <c r="B106" s="25" t="s">
        <v>78</v>
      </c>
      <c r="C106" s="25" t="s">
        <v>36</v>
      </c>
      <c r="D106" s="25" t="s">
        <v>96</v>
      </c>
      <c r="E106" s="25" t="s">
        <v>86</v>
      </c>
      <c r="F106" s="25" t="s">
        <v>24</v>
      </c>
      <c r="G106" s="25" t="s">
        <v>44</v>
      </c>
      <c r="H106" s="25" t="s">
        <v>19</v>
      </c>
      <c r="I106" s="25" t="s">
        <v>97</v>
      </c>
      <c r="J106" s="74" t="s">
        <v>189</v>
      </c>
      <c r="K106" s="74" t="s">
        <v>103</v>
      </c>
      <c r="L106" s="53">
        <v>0</v>
      </c>
      <c r="M106" s="53">
        <v>319</v>
      </c>
      <c r="N106" s="53">
        <v>319</v>
      </c>
      <c r="O106" s="53">
        <v>0</v>
      </c>
      <c r="P106" s="53">
        <v>0</v>
      </c>
      <c r="Q106" s="53">
        <v>0</v>
      </c>
      <c r="R106" s="51"/>
    </row>
    <row r="107" spans="1:18" ht="66" customHeight="1" x14ac:dyDescent="0.3">
      <c r="A107" s="74" t="s">
        <v>70</v>
      </c>
      <c r="B107" s="25" t="s">
        <v>78</v>
      </c>
      <c r="C107" s="25" t="s">
        <v>36</v>
      </c>
      <c r="D107" s="25" t="s">
        <v>96</v>
      </c>
      <c r="E107" s="25" t="s">
        <v>145</v>
      </c>
      <c r="F107" s="25" t="s">
        <v>18</v>
      </c>
      <c r="G107" s="25" t="s">
        <v>44</v>
      </c>
      <c r="H107" s="25" t="s">
        <v>19</v>
      </c>
      <c r="I107" s="25" t="s">
        <v>97</v>
      </c>
      <c r="J107" s="74" t="s">
        <v>146</v>
      </c>
      <c r="K107" s="74" t="s">
        <v>103</v>
      </c>
      <c r="L107" s="53">
        <f t="shared" ref="L107:N108" si="31">SUM(L108)</f>
        <v>0</v>
      </c>
      <c r="M107" s="53">
        <f t="shared" si="31"/>
        <v>262.2</v>
      </c>
      <c r="N107" s="53">
        <f t="shared" si="31"/>
        <v>262.2</v>
      </c>
      <c r="O107" s="53">
        <v>0</v>
      </c>
      <c r="P107" s="53">
        <v>0</v>
      </c>
      <c r="Q107" s="53">
        <v>0</v>
      </c>
    </row>
    <row r="108" spans="1:18" ht="60.75" x14ac:dyDescent="0.3">
      <c r="A108" s="74" t="s">
        <v>70</v>
      </c>
      <c r="B108" s="25" t="s">
        <v>78</v>
      </c>
      <c r="C108" s="25" t="s">
        <v>36</v>
      </c>
      <c r="D108" s="25" t="s">
        <v>96</v>
      </c>
      <c r="E108" s="25" t="s">
        <v>145</v>
      </c>
      <c r="F108" s="25" t="s">
        <v>227</v>
      </c>
      <c r="G108" s="25" t="s">
        <v>17</v>
      </c>
      <c r="H108" s="25" t="s">
        <v>19</v>
      </c>
      <c r="I108" s="25" t="s">
        <v>97</v>
      </c>
      <c r="J108" s="74" t="s">
        <v>210</v>
      </c>
      <c r="K108" s="74" t="s">
        <v>103</v>
      </c>
      <c r="L108" s="53">
        <f t="shared" si="31"/>
        <v>0</v>
      </c>
      <c r="M108" s="53">
        <f t="shared" si="31"/>
        <v>262.2</v>
      </c>
      <c r="N108" s="53">
        <f t="shared" si="31"/>
        <v>262.2</v>
      </c>
      <c r="O108" s="53">
        <v>0</v>
      </c>
      <c r="P108" s="53">
        <v>0</v>
      </c>
      <c r="Q108" s="53">
        <v>0</v>
      </c>
    </row>
    <row r="109" spans="1:18" ht="81" x14ac:dyDescent="0.3">
      <c r="A109" s="74" t="s">
        <v>70</v>
      </c>
      <c r="B109" s="25" t="s">
        <v>78</v>
      </c>
      <c r="C109" s="25" t="s">
        <v>36</v>
      </c>
      <c r="D109" s="25" t="s">
        <v>96</v>
      </c>
      <c r="E109" s="25" t="s">
        <v>145</v>
      </c>
      <c r="F109" s="25" t="s">
        <v>227</v>
      </c>
      <c r="G109" s="25" t="s">
        <v>44</v>
      </c>
      <c r="H109" s="25" t="s">
        <v>19</v>
      </c>
      <c r="I109" s="25" t="s">
        <v>97</v>
      </c>
      <c r="J109" s="74" t="s">
        <v>209</v>
      </c>
      <c r="K109" s="74" t="s">
        <v>103</v>
      </c>
      <c r="L109" s="53">
        <v>0</v>
      </c>
      <c r="M109" s="53">
        <v>262.2</v>
      </c>
      <c r="N109" s="53">
        <v>262.2</v>
      </c>
      <c r="O109" s="53">
        <v>0</v>
      </c>
      <c r="P109" s="53">
        <v>0</v>
      </c>
      <c r="Q109" s="53">
        <v>0</v>
      </c>
    </row>
    <row r="110" spans="1:18" s="64" customFormat="1" ht="34.5" customHeight="1" x14ac:dyDescent="0.3">
      <c r="A110" s="71" t="s">
        <v>71</v>
      </c>
      <c r="B110" s="26" t="s">
        <v>78</v>
      </c>
      <c r="C110" s="24" t="s">
        <v>36</v>
      </c>
      <c r="D110" s="24" t="s">
        <v>98</v>
      </c>
      <c r="E110" s="24" t="s">
        <v>17</v>
      </c>
      <c r="F110" s="24" t="s">
        <v>18</v>
      </c>
      <c r="G110" s="24" t="s">
        <v>17</v>
      </c>
      <c r="H110" s="24" t="s">
        <v>19</v>
      </c>
      <c r="I110" s="24" t="s">
        <v>18</v>
      </c>
      <c r="J110" s="72" t="s">
        <v>71</v>
      </c>
      <c r="K110" s="73"/>
      <c r="L110" s="60">
        <f t="shared" ref="L110:Q110" si="32">L111+L113</f>
        <v>0</v>
      </c>
      <c r="M110" s="60">
        <f t="shared" si="32"/>
        <v>390.6</v>
      </c>
      <c r="N110" s="60">
        <f t="shared" si="32"/>
        <v>390.6</v>
      </c>
      <c r="O110" s="60">
        <f t="shared" si="32"/>
        <v>0</v>
      </c>
      <c r="P110" s="60">
        <f t="shared" si="32"/>
        <v>0</v>
      </c>
      <c r="Q110" s="60">
        <f t="shared" si="32"/>
        <v>0</v>
      </c>
    </row>
    <row r="111" spans="1:18" ht="65.25" customHeight="1" x14ac:dyDescent="0.3">
      <c r="A111" s="74" t="s">
        <v>72</v>
      </c>
      <c r="B111" s="25" t="s">
        <v>78</v>
      </c>
      <c r="C111" s="25" t="s">
        <v>36</v>
      </c>
      <c r="D111" s="25" t="s">
        <v>98</v>
      </c>
      <c r="E111" s="25" t="s">
        <v>21</v>
      </c>
      <c r="F111" s="25" t="s">
        <v>18</v>
      </c>
      <c r="G111" s="25" t="s">
        <v>17</v>
      </c>
      <c r="H111" s="25" t="s">
        <v>19</v>
      </c>
      <c r="I111" s="25" t="s">
        <v>99</v>
      </c>
      <c r="J111" s="74" t="s">
        <v>72</v>
      </c>
      <c r="K111" s="74" t="s">
        <v>103</v>
      </c>
      <c r="L111" s="53">
        <f t="shared" ref="L111:Q111" si="33">L112</f>
        <v>0</v>
      </c>
      <c r="M111" s="53">
        <f t="shared" si="33"/>
        <v>116.6</v>
      </c>
      <c r="N111" s="53">
        <f t="shared" si="33"/>
        <v>0</v>
      </c>
      <c r="O111" s="53">
        <f t="shared" si="33"/>
        <v>0</v>
      </c>
      <c r="P111" s="53">
        <f t="shared" si="33"/>
        <v>0</v>
      </c>
      <c r="Q111" s="53">
        <f t="shared" si="33"/>
        <v>0</v>
      </c>
    </row>
    <row r="112" spans="1:18" ht="65.25" customHeight="1" x14ac:dyDescent="0.3">
      <c r="A112" s="74" t="s">
        <v>73</v>
      </c>
      <c r="B112" s="25" t="s">
        <v>78</v>
      </c>
      <c r="C112" s="25" t="s">
        <v>36</v>
      </c>
      <c r="D112" s="25" t="s">
        <v>98</v>
      </c>
      <c r="E112" s="25" t="s">
        <v>21</v>
      </c>
      <c r="F112" s="25" t="s">
        <v>80</v>
      </c>
      <c r="G112" s="25" t="s">
        <v>44</v>
      </c>
      <c r="H112" s="25" t="s">
        <v>19</v>
      </c>
      <c r="I112" s="25" t="s">
        <v>99</v>
      </c>
      <c r="J112" s="74" t="s">
        <v>171</v>
      </c>
      <c r="K112" s="74" t="s">
        <v>103</v>
      </c>
      <c r="L112" s="53">
        <v>0</v>
      </c>
      <c r="M112" s="53">
        <v>116.6</v>
      </c>
      <c r="N112" s="53">
        <v>0</v>
      </c>
      <c r="O112" s="53">
        <v>0</v>
      </c>
      <c r="P112" s="53">
        <v>0</v>
      </c>
      <c r="Q112" s="53">
        <v>0</v>
      </c>
    </row>
    <row r="113" spans="1:18" ht="65.25" customHeight="1" x14ac:dyDescent="0.3">
      <c r="A113" s="74" t="s">
        <v>74</v>
      </c>
      <c r="B113" s="25" t="s">
        <v>78</v>
      </c>
      <c r="C113" s="25" t="s">
        <v>36</v>
      </c>
      <c r="D113" s="25" t="s">
        <v>98</v>
      </c>
      <c r="E113" s="25" t="s">
        <v>34</v>
      </c>
      <c r="F113" s="25" t="s">
        <v>18</v>
      </c>
      <c r="G113" s="25" t="s">
        <v>17</v>
      </c>
      <c r="H113" s="25" t="s">
        <v>19</v>
      </c>
      <c r="I113" s="25" t="s">
        <v>99</v>
      </c>
      <c r="J113" s="74" t="s">
        <v>74</v>
      </c>
      <c r="K113" s="74" t="s">
        <v>103</v>
      </c>
      <c r="L113" s="53">
        <f t="shared" ref="L113:Q113" si="34">L114</f>
        <v>0</v>
      </c>
      <c r="M113" s="53">
        <f t="shared" si="34"/>
        <v>274</v>
      </c>
      <c r="N113" s="53">
        <f t="shared" si="34"/>
        <v>390.6</v>
      </c>
      <c r="O113" s="53">
        <f t="shared" si="34"/>
        <v>0</v>
      </c>
      <c r="P113" s="53">
        <f t="shared" si="34"/>
        <v>0</v>
      </c>
      <c r="Q113" s="53">
        <f t="shared" si="34"/>
        <v>0</v>
      </c>
    </row>
    <row r="114" spans="1:18" ht="65.25" customHeight="1" x14ac:dyDescent="0.3">
      <c r="A114" s="74" t="s">
        <v>75</v>
      </c>
      <c r="B114" s="25" t="s">
        <v>78</v>
      </c>
      <c r="C114" s="25" t="s">
        <v>36</v>
      </c>
      <c r="D114" s="25" t="s">
        <v>98</v>
      </c>
      <c r="E114" s="25" t="s">
        <v>34</v>
      </c>
      <c r="F114" s="25" t="s">
        <v>80</v>
      </c>
      <c r="G114" s="25" t="s">
        <v>44</v>
      </c>
      <c r="H114" s="25" t="s">
        <v>19</v>
      </c>
      <c r="I114" s="25" t="s">
        <v>99</v>
      </c>
      <c r="J114" s="74" t="s">
        <v>75</v>
      </c>
      <c r="K114" s="74" t="s">
        <v>103</v>
      </c>
      <c r="L114" s="53">
        <v>0</v>
      </c>
      <c r="M114" s="53">
        <v>274</v>
      </c>
      <c r="N114" s="53">
        <v>390.6</v>
      </c>
      <c r="O114" s="53">
        <v>0</v>
      </c>
      <c r="P114" s="53">
        <v>0</v>
      </c>
      <c r="Q114" s="53">
        <v>0</v>
      </c>
    </row>
    <row r="115" spans="1:18" s="52" customFormat="1" ht="43.5" customHeight="1" x14ac:dyDescent="0.3">
      <c r="A115" s="71" t="s">
        <v>76</v>
      </c>
      <c r="B115" s="24" t="s">
        <v>78</v>
      </c>
      <c r="C115" s="21">
        <v>2</v>
      </c>
      <c r="D115" s="65">
        <v>0</v>
      </c>
      <c r="E115" s="65">
        <v>0</v>
      </c>
      <c r="F115" s="66">
        <v>0</v>
      </c>
      <c r="G115" s="65">
        <v>0</v>
      </c>
      <c r="H115" s="67">
        <v>0</v>
      </c>
      <c r="I115" s="66">
        <v>0</v>
      </c>
      <c r="J115" s="71" t="s">
        <v>76</v>
      </c>
      <c r="K115" s="73"/>
      <c r="L115" s="60">
        <f t="shared" ref="L115:Q115" si="35">SUM(L116,L140)</f>
        <v>136633.79999999999</v>
      </c>
      <c r="M115" s="60">
        <f t="shared" si="35"/>
        <v>97885.299999999988</v>
      </c>
      <c r="N115" s="60">
        <f t="shared" si="35"/>
        <v>136633.79999999999</v>
      </c>
      <c r="O115" s="60">
        <f t="shared" si="35"/>
        <v>448421.5</v>
      </c>
      <c r="P115" s="60">
        <f t="shared" si="35"/>
        <v>323367.60000000003</v>
      </c>
      <c r="Q115" s="60">
        <f t="shared" si="35"/>
        <v>232528.69999999998</v>
      </c>
    </row>
    <row r="116" spans="1:18" s="13" customFormat="1" ht="60.75" x14ac:dyDescent="0.3">
      <c r="A116" s="74" t="s">
        <v>100</v>
      </c>
      <c r="B116" s="25" t="s">
        <v>78</v>
      </c>
      <c r="C116" s="1">
        <v>2</v>
      </c>
      <c r="D116" s="68">
        <v>2</v>
      </c>
      <c r="E116" s="68">
        <v>0</v>
      </c>
      <c r="F116" s="70">
        <v>0</v>
      </c>
      <c r="G116" s="68">
        <v>0</v>
      </c>
      <c r="H116" s="69">
        <v>0</v>
      </c>
      <c r="I116" s="70">
        <v>0</v>
      </c>
      <c r="J116" s="23" t="s">
        <v>217</v>
      </c>
      <c r="K116" s="74" t="s">
        <v>103</v>
      </c>
      <c r="L116" s="53">
        <f>SUM(L117,L122,L135,L133)</f>
        <v>136633.79999999999</v>
      </c>
      <c r="M116" s="53">
        <f>SUM(M117,M122,M135,M133)</f>
        <v>97875.299999999988</v>
      </c>
      <c r="N116" s="53">
        <f>SUM(N117,N122,N133,N135)</f>
        <v>136633.79999999999</v>
      </c>
      <c r="O116" s="53">
        <f>SUM(O117,O122,O133,O135)</f>
        <v>448421.5</v>
      </c>
      <c r="P116" s="53">
        <f>SUM(P117,P122,P133,P135)</f>
        <v>323367.60000000003</v>
      </c>
      <c r="Q116" s="53">
        <f>SUM(Q117,Q122,Q133,Q135)</f>
        <v>232528.69999999998</v>
      </c>
    </row>
    <row r="117" spans="1:18" s="14" customFormat="1" ht="60.75" x14ac:dyDescent="0.3">
      <c r="A117" s="74" t="s">
        <v>100</v>
      </c>
      <c r="B117" s="25" t="s">
        <v>78</v>
      </c>
      <c r="C117" s="1">
        <v>2</v>
      </c>
      <c r="D117" s="68">
        <v>2</v>
      </c>
      <c r="E117" s="27">
        <v>10</v>
      </c>
      <c r="F117" s="28">
        <v>0</v>
      </c>
      <c r="G117" s="27">
        <v>0</v>
      </c>
      <c r="H117" s="69">
        <v>0</v>
      </c>
      <c r="I117" s="28">
        <v>150</v>
      </c>
      <c r="J117" s="85" t="s">
        <v>211</v>
      </c>
      <c r="K117" s="74" t="s">
        <v>103</v>
      </c>
      <c r="L117" s="53">
        <f>L118+L120</f>
        <v>45101.2</v>
      </c>
      <c r="M117" s="53">
        <f>M118+M120</f>
        <v>45101.2</v>
      </c>
      <c r="N117" s="53">
        <f>N118+N120</f>
        <v>45101.2</v>
      </c>
      <c r="O117" s="53">
        <f>O119</f>
        <v>44101.2</v>
      </c>
      <c r="P117" s="53">
        <f>P119</f>
        <v>28711.4</v>
      </c>
      <c r="Q117" s="53">
        <f>Q119</f>
        <v>0</v>
      </c>
    </row>
    <row r="118" spans="1:18" ht="63.75" customHeight="1" x14ac:dyDescent="0.3">
      <c r="A118" s="74" t="s">
        <v>100</v>
      </c>
      <c r="B118" s="25" t="s">
        <v>78</v>
      </c>
      <c r="C118" s="19">
        <v>2</v>
      </c>
      <c r="D118" s="27">
        <v>2</v>
      </c>
      <c r="E118" s="27">
        <v>15</v>
      </c>
      <c r="F118" s="28">
        <v>1</v>
      </c>
      <c r="G118" s="27">
        <v>0</v>
      </c>
      <c r="H118" s="29">
        <v>0</v>
      </c>
      <c r="I118" s="28">
        <v>150</v>
      </c>
      <c r="J118" s="74" t="s">
        <v>172</v>
      </c>
      <c r="K118" s="74" t="s">
        <v>103</v>
      </c>
      <c r="L118" s="53">
        <f t="shared" ref="L118:Q118" si="36">L119</f>
        <v>44101.2</v>
      </c>
      <c r="M118" s="53">
        <f t="shared" si="36"/>
        <v>44101.2</v>
      </c>
      <c r="N118" s="53">
        <f t="shared" si="36"/>
        <v>44101.2</v>
      </c>
      <c r="O118" s="53">
        <f t="shared" si="36"/>
        <v>44101.2</v>
      </c>
      <c r="P118" s="53">
        <f t="shared" si="36"/>
        <v>28711.4</v>
      </c>
      <c r="Q118" s="53">
        <f t="shared" si="36"/>
        <v>0</v>
      </c>
    </row>
    <row r="119" spans="1:18" ht="63.75" customHeight="1" x14ac:dyDescent="0.3">
      <c r="A119" s="74" t="s">
        <v>100</v>
      </c>
      <c r="B119" s="25" t="s">
        <v>78</v>
      </c>
      <c r="C119" s="19">
        <v>2</v>
      </c>
      <c r="D119" s="27">
        <v>2</v>
      </c>
      <c r="E119" s="27">
        <v>15</v>
      </c>
      <c r="F119" s="28">
        <v>1</v>
      </c>
      <c r="G119" s="27">
        <v>13</v>
      </c>
      <c r="H119" s="29">
        <v>0</v>
      </c>
      <c r="I119" s="28">
        <v>150</v>
      </c>
      <c r="J119" s="74" t="s">
        <v>173</v>
      </c>
      <c r="K119" s="74" t="s">
        <v>103</v>
      </c>
      <c r="L119" s="53">
        <v>44101.2</v>
      </c>
      <c r="M119" s="53">
        <v>44101.2</v>
      </c>
      <c r="N119" s="53">
        <v>44101.2</v>
      </c>
      <c r="O119" s="53">
        <v>44101.2</v>
      </c>
      <c r="P119" s="53">
        <v>28711.4</v>
      </c>
      <c r="Q119" s="53">
        <v>0</v>
      </c>
    </row>
    <row r="120" spans="1:18" ht="61.5" customHeight="1" x14ac:dyDescent="0.3">
      <c r="A120" s="74" t="s">
        <v>100</v>
      </c>
      <c r="B120" s="25" t="s">
        <v>78</v>
      </c>
      <c r="C120" s="19">
        <v>2</v>
      </c>
      <c r="D120" s="27">
        <v>2</v>
      </c>
      <c r="E120" s="27">
        <v>19</v>
      </c>
      <c r="F120" s="28">
        <v>999</v>
      </c>
      <c r="G120" s="27">
        <v>0</v>
      </c>
      <c r="H120" s="29">
        <v>0</v>
      </c>
      <c r="I120" s="28">
        <v>150</v>
      </c>
      <c r="J120" s="74" t="s">
        <v>200</v>
      </c>
      <c r="K120" s="74" t="s">
        <v>103</v>
      </c>
      <c r="L120" s="53">
        <f t="shared" ref="L120:Q120" si="37">L121</f>
        <v>1000</v>
      </c>
      <c r="M120" s="53">
        <f t="shared" si="37"/>
        <v>1000</v>
      </c>
      <c r="N120" s="53">
        <f t="shared" si="37"/>
        <v>1000</v>
      </c>
      <c r="O120" s="53">
        <f t="shared" si="37"/>
        <v>0</v>
      </c>
      <c r="P120" s="53">
        <f t="shared" si="37"/>
        <v>0</v>
      </c>
      <c r="Q120" s="53">
        <f t="shared" si="37"/>
        <v>0</v>
      </c>
    </row>
    <row r="121" spans="1:18" ht="61.5" customHeight="1" x14ac:dyDescent="0.3">
      <c r="A121" s="74" t="s">
        <v>100</v>
      </c>
      <c r="B121" s="25" t="s">
        <v>78</v>
      </c>
      <c r="C121" s="19">
        <v>2</v>
      </c>
      <c r="D121" s="27">
        <v>2</v>
      </c>
      <c r="E121" s="27">
        <v>19</v>
      </c>
      <c r="F121" s="28">
        <v>999</v>
      </c>
      <c r="G121" s="27">
        <v>13</v>
      </c>
      <c r="H121" s="29">
        <v>0</v>
      </c>
      <c r="I121" s="28">
        <v>150</v>
      </c>
      <c r="J121" s="74" t="s">
        <v>201</v>
      </c>
      <c r="K121" s="74" t="s">
        <v>103</v>
      </c>
      <c r="L121" s="53">
        <v>1000</v>
      </c>
      <c r="M121" s="53">
        <v>1000</v>
      </c>
      <c r="N121" s="53">
        <v>1000</v>
      </c>
      <c r="O121" s="53">
        <v>0</v>
      </c>
      <c r="P121" s="53">
        <v>0</v>
      </c>
      <c r="Q121" s="53">
        <v>0</v>
      </c>
    </row>
    <row r="122" spans="1:18" ht="61.5" customHeight="1" x14ac:dyDescent="0.4">
      <c r="A122" s="74" t="s">
        <v>100</v>
      </c>
      <c r="B122" s="25" t="s">
        <v>78</v>
      </c>
      <c r="C122" s="19">
        <v>2</v>
      </c>
      <c r="D122" s="27">
        <v>2</v>
      </c>
      <c r="E122" s="27">
        <v>20</v>
      </c>
      <c r="F122" s="28">
        <v>77</v>
      </c>
      <c r="G122" s="27">
        <v>0</v>
      </c>
      <c r="H122" s="29">
        <v>0</v>
      </c>
      <c r="I122" s="28">
        <v>150</v>
      </c>
      <c r="J122" s="74" t="s">
        <v>212</v>
      </c>
      <c r="K122" s="74" t="s">
        <v>103</v>
      </c>
      <c r="L122" s="53">
        <f>SUM(L125,L127,L129,L131)</f>
        <v>64232.600000000006</v>
      </c>
      <c r="M122" s="53">
        <f>SUM(M125,M127,M129,M131)</f>
        <v>27474.1</v>
      </c>
      <c r="N122" s="53">
        <f>SUM(N125,N127,N129,N131)</f>
        <v>64232.600000000006</v>
      </c>
      <c r="O122" s="53">
        <f>SUM(O125,O127,O129,O131)</f>
        <v>403720.3</v>
      </c>
      <c r="P122" s="53">
        <f>SUM(P125,P127,P129,P131)</f>
        <v>294056.2</v>
      </c>
      <c r="Q122" s="53">
        <f>SUM(Q123,Q125,Q127,Q129,Q131)</f>
        <v>231928.69999999998</v>
      </c>
      <c r="R122" s="61"/>
    </row>
    <row r="123" spans="1:18" ht="61.5" customHeight="1" x14ac:dyDescent="0.4">
      <c r="A123" s="74" t="s">
        <v>100</v>
      </c>
      <c r="B123" s="25" t="s">
        <v>78</v>
      </c>
      <c r="C123" s="19">
        <v>2</v>
      </c>
      <c r="D123" s="27">
        <v>2</v>
      </c>
      <c r="E123" s="27">
        <v>20</v>
      </c>
      <c r="F123" s="28">
        <v>77</v>
      </c>
      <c r="G123" s="27">
        <v>0</v>
      </c>
      <c r="H123" s="29">
        <v>0</v>
      </c>
      <c r="I123" s="28">
        <v>150</v>
      </c>
      <c r="J123" s="74" t="s">
        <v>223</v>
      </c>
      <c r="K123" s="74" t="s">
        <v>103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f>SUM(Q124)</f>
        <v>221753.9</v>
      </c>
      <c r="R123" s="61"/>
    </row>
    <row r="124" spans="1:18" ht="61.5" customHeight="1" x14ac:dyDescent="0.4">
      <c r="A124" s="74" t="s">
        <v>100</v>
      </c>
      <c r="B124" s="25" t="s">
        <v>78</v>
      </c>
      <c r="C124" s="19">
        <v>2</v>
      </c>
      <c r="D124" s="27">
        <v>2</v>
      </c>
      <c r="E124" s="27">
        <v>20</v>
      </c>
      <c r="F124" s="28">
        <v>77</v>
      </c>
      <c r="G124" s="27">
        <v>13</v>
      </c>
      <c r="H124" s="29">
        <v>0</v>
      </c>
      <c r="I124" s="28">
        <v>150</v>
      </c>
      <c r="J124" s="74" t="s">
        <v>222</v>
      </c>
      <c r="K124" s="74" t="s">
        <v>103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221753.9</v>
      </c>
      <c r="R124" s="61"/>
    </row>
    <row r="125" spans="1:18" ht="62.25" customHeight="1" x14ac:dyDescent="0.3">
      <c r="A125" s="74" t="s">
        <v>100</v>
      </c>
      <c r="B125" s="25" t="s">
        <v>78</v>
      </c>
      <c r="C125" s="19">
        <v>2</v>
      </c>
      <c r="D125" s="27">
        <v>2</v>
      </c>
      <c r="E125" s="27">
        <v>25</v>
      </c>
      <c r="F125" s="28">
        <v>154</v>
      </c>
      <c r="G125" s="27">
        <v>0</v>
      </c>
      <c r="H125" s="29">
        <v>0</v>
      </c>
      <c r="I125" s="28">
        <v>150</v>
      </c>
      <c r="J125" s="74" t="s">
        <v>213</v>
      </c>
      <c r="K125" s="74" t="s">
        <v>103</v>
      </c>
      <c r="L125" s="53">
        <f>SUM(L126)</f>
        <v>26516.7</v>
      </c>
      <c r="M125" s="53">
        <f>SUM(M126)</f>
        <v>1046</v>
      </c>
      <c r="N125" s="53">
        <f>SUM(N126)</f>
        <v>26516.7</v>
      </c>
      <c r="O125" s="53">
        <f>SUM(O126)</f>
        <v>203925.1</v>
      </c>
      <c r="P125" s="53">
        <f>SUM(P126)</f>
        <v>283475.40000000002</v>
      </c>
      <c r="Q125" s="53">
        <v>0</v>
      </c>
    </row>
    <row r="126" spans="1:18" ht="62.25" customHeight="1" x14ac:dyDescent="0.3">
      <c r="A126" s="74" t="s">
        <v>100</v>
      </c>
      <c r="B126" s="25" t="s">
        <v>78</v>
      </c>
      <c r="C126" s="19">
        <v>2</v>
      </c>
      <c r="D126" s="27">
        <v>2</v>
      </c>
      <c r="E126" s="27">
        <v>25</v>
      </c>
      <c r="F126" s="28">
        <v>154</v>
      </c>
      <c r="G126" s="27">
        <v>13</v>
      </c>
      <c r="H126" s="29">
        <v>0</v>
      </c>
      <c r="I126" s="28">
        <v>150</v>
      </c>
      <c r="J126" s="74" t="s">
        <v>214</v>
      </c>
      <c r="K126" s="74" t="s">
        <v>103</v>
      </c>
      <c r="L126" s="53">
        <v>26516.7</v>
      </c>
      <c r="M126" s="53">
        <v>1046</v>
      </c>
      <c r="N126" s="53">
        <v>26516.7</v>
      </c>
      <c r="O126" s="53">
        <v>203925.1</v>
      </c>
      <c r="P126" s="53">
        <v>283475.40000000002</v>
      </c>
      <c r="Q126" s="53">
        <v>0</v>
      </c>
    </row>
    <row r="127" spans="1:18" ht="62.25" customHeight="1" x14ac:dyDescent="0.3">
      <c r="A127" s="74" t="s">
        <v>100</v>
      </c>
      <c r="B127" s="25" t="s">
        <v>78</v>
      </c>
      <c r="C127" s="19">
        <v>2</v>
      </c>
      <c r="D127" s="27">
        <v>2</v>
      </c>
      <c r="E127" s="27">
        <v>25</v>
      </c>
      <c r="F127" s="28">
        <v>497</v>
      </c>
      <c r="G127" s="27">
        <v>0</v>
      </c>
      <c r="H127" s="29">
        <v>0</v>
      </c>
      <c r="I127" s="28">
        <v>150</v>
      </c>
      <c r="J127" s="74" t="s">
        <v>174</v>
      </c>
      <c r="K127" s="74" t="s">
        <v>103</v>
      </c>
      <c r="L127" s="53">
        <f t="shared" ref="L127:Q127" si="38">L128</f>
        <v>10772.2</v>
      </c>
      <c r="M127" s="53">
        <f t="shared" si="38"/>
        <v>10772.1</v>
      </c>
      <c r="N127" s="53">
        <f t="shared" si="38"/>
        <v>10772.2</v>
      </c>
      <c r="O127" s="53">
        <f t="shared" si="38"/>
        <v>9985.9</v>
      </c>
      <c r="P127" s="53">
        <f t="shared" si="38"/>
        <v>10174.799999999999</v>
      </c>
      <c r="Q127" s="53">
        <f t="shared" si="38"/>
        <v>10174.799999999999</v>
      </c>
    </row>
    <row r="128" spans="1:18" ht="62.25" customHeight="1" x14ac:dyDescent="0.3">
      <c r="A128" s="74" t="s">
        <v>100</v>
      </c>
      <c r="B128" s="25" t="s">
        <v>78</v>
      </c>
      <c r="C128" s="19">
        <v>2</v>
      </c>
      <c r="D128" s="27">
        <v>2</v>
      </c>
      <c r="E128" s="27">
        <v>25</v>
      </c>
      <c r="F128" s="28">
        <v>497</v>
      </c>
      <c r="G128" s="27">
        <v>13</v>
      </c>
      <c r="H128" s="29">
        <v>0</v>
      </c>
      <c r="I128" s="28">
        <v>150</v>
      </c>
      <c r="J128" s="74" t="s">
        <v>175</v>
      </c>
      <c r="K128" s="74" t="s">
        <v>103</v>
      </c>
      <c r="L128" s="53">
        <v>10772.2</v>
      </c>
      <c r="M128" s="53">
        <v>10772.1</v>
      </c>
      <c r="N128" s="53">
        <v>10772.2</v>
      </c>
      <c r="O128" s="53">
        <v>9985.9</v>
      </c>
      <c r="P128" s="53">
        <v>10174.799999999999</v>
      </c>
      <c r="Q128" s="53">
        <v>10174.799999999999</v>
      </c>
    </row>
    <row r="129" spans="1:18" ht="62.25" customHeight="1" x14ac:dyDescent="0.3">
      <c r="A129" s="74" t="s">
        <v>100</v>
      </c>
      <c r="B129" s="25" t="s">
        <v>78</v>
      </c>
      <c r="C129" s="19">
        <v>2</v>
      </c>
      <c r="D129" s="27">
        <v>2</v>
      </c>
      <c r="E129" s="27">
        <v>25</v>
      </c>
      <c r="F129" s="28">
        <v>519</v>
      </c>
      <c r="G129" s="27">
        <v>0</v>
      </c>
      <c r="H129" s="29">
        <v>0</v>
      </c>
      <c r="I129" s="28">
        <v>150</v>
      </c>
      <c r="J129" s="74" t="s">
        <v>176</v>
      </c>
      <c r="K129" s="74" t="s">
        <v>103</v>
      </c>
      <c r="L129" s="53">
        <f t="shared" ref="L129:Q129" si="39">L130</f>
        <v>375.9</v>
      </c>
      <c r="M129" s="53">
        <f t="shared" si="39"/>
        <v>375.9</v>
      </c>
      <c r="N129" s="53">
        <f t="shared" si="39"/>
        <v>375.9</v>
      </c>
      <c r="O129" s="53">
        <f t="shared" si="39"/>
        <v>386</v>
      </c>
      <c r="P129" s="53">
        <f t="shared" si="39"/>
        <v>406</v>
      </c>
      <c r="Q129" s="53">
        <f t="shared" si="39"/>
        <v>0</v>
      </c>
    </row>
    <row r="130" spans="1:18" ht="62.25" customHeight="1" x14ac:dyDescent="0.3">
      <c r="A130" s="74" t="s">
        <v>100</v>
      </c>
      <c r="B130" s="25" t="s">
        <v>78</v>
      </c>
      <c r="C130" s="19">
        <v>2</v>
      </c>
      <c r="D130" s="27">
        <v>2</v>
      </c>
      <c r="E130" s="27">
        <v>25</v>
      </c>
      <c r="F130" s="28">
        <v>519</v>
      </c>
      <c r="G130" s="27">
        <v>13</v>
      </c>
      <c r="H130" s="29">
        <v>0</v>
      </c>
      <c r="I130" s="28">
        <v>150</v>
      </c>
      <c r="J130" s="74" t="s">
        <v>177</v>
      </c>
      <c r="K130" s="74" t="s">
        <v>103</v>
      </c>
      <c r="L130" s="53">
        <v>375.9</v>
      </c>
      <c r="M130" s="53">
        <v>375.9</v>
      </c>
      <c r="N130" s="53">
        <v>375.9</v>
      </c>
      <c r="O130" s="53">
        <v>386</v>
      </c>
      <c r="P130" s="53">
        <v>406</v>
      </c>
      <c r="Q130" s="53">
        <v>0</v>
      </c>
    </row>
    <row r="131" spans="1:18" ht="65.25" customHeight="1" x14ac:dyDescent="0.3">
      <c r="A131" s="74" t="s">
        <v>100</v>
      </c>
      <c r="B131" s="25" t="s">
        <v>78</v>
      </c>
      <c r="C131" s="19">
        <v>2</v>
      </c>
      <c r="D131" s="27">
        <v>2</v>
      </c>
      <c r="E131" s="27">
        <v>29</v>
      </c>
      <c r="F131" s="28">
        <v>999</v>
      </c>
      <c r="G131" s="27">
        <v>0</v>
      </c>
      <c r="H131" s="29">
        <v>0</v>
      </c>
      <c r="I131" s="28">
        <v>150</v>
      </c>
      <c r="J131" s="74" t="s">
        <v>101</v>
      </c>
      <c r="K131" s="74" t="s">
        <v>103</v>
      </c>
      <c r="L131" s="53">
        <f t="shared" ref="L131:Q131" si="40">L132</f>
        <v>26567.8</v>
      </c>
      <c r="M131" s="53">
        <f t="shared" si="40"/>
        <v>15280.1</v>
      </c>
      <c r="N131" s="53">
        <f t="shared" si="40"/>
        <v>26567.8</v>
      </c>
      <c r="O131" s="53">
        <f t="shared" si="40"/>
        <v>189423.3</v>
      </c>
      <c r="P131" s="53">
        <f t="shared" si="40"/>
        <v>0</v>
      </c>
      <c r="Q131" s="53">
        <f t="shared" si="40"/>
        <v>0</v>
      </c>
    </row>
    <row r="132" spans="1:18" ht="65.25" customHeight="1" x14ac:dyDescent="0.3">
      <c r="A132" s="74" t="s">
        <v>100</v>
      </c>
      <c r="B132" s="25" t="s">
        <v>78</v>
      </c>
      <c r="C132" s="19">
        <v>2</v>
      </c>
      <c r="D132" s="27">
        <v>2</v>
      </c>
      <c r="E132" s="27">
        <v>29</v>
      </c>
      <c r="F132" s="28">
        <v>999</v>
      </c>
      <c r="G132" s="27">
        <v>13</v>
      </c>
      <c r="H132" s="29">
        <v>0</v>
      </c>
      <c r="I132" s="28">
        <v>150</v>
      </c>
      <c r="J132" s="74" t="s">
        <v>102</v>
      </c>
      <c r="K132" s="74" t="s">
        <v>103</v>
      </c>
      <c r="L132" s="53">
        <v>26567.8</v>
      </c>
      <c r="M132" s="53">
        <v>15280.1</v>
      </c>
      <c r="N132" s="53">
        <v>26567.8</v>
      </c>
      <c r="O132" s="53">
        <v>189423.3</v>
      </c>
      <c r="P132" s="53">
        <v>0</v>
      </c>
      <c r="Q132" s="53">
        <v>0</v>
      </c>
    </row>
    <row r="133" spans="1:18" ht="65.25" customHeight="1" x14ac:dyDescent="0.3">
      <c r="A133" s="74" t="s">
        <v>100</v>
      </c>
      <c r="B133" s="25" t="s">
        <v>78</v>
      </c>
      <c r="C133" s="19">
        <v>2</v>
      </c>
      <c r="D133" s="27">
        <v>2</v>
      </c>
      <c r="E133" s="27">
        <v>30</v>
      </c>
      <c r="F133" s="28">
        <v>24</v>
      </c>
      <c r="G133" s="27">
        <v>0</v>
      </c>
      <c r="H133" s="29">
        <v>0</v>
      </c>
      <c r="I133" s="28">
        <v>150</v>
      </c>
      <c r="J133" s="74" t="s">
        <v>154</v>
      </c>
      <c r="K133" s="74" t="s">
        <v>103</v>
      </c>
      <c r="L133" s="53">
        <f t="shared" ref="L133:Q133" si="41">L134</f>
        <v>100</v>
      </c>
      <c r="M133" s="53">
        <f t="shared" si="41"/>
        <v>100</v>
      </c>
      <c r="N133" s="53">
        <f t="shared" si="41"/>
        <v>100</v>
      </c>
      <c r="O133" s="53">
        <f t="shared" si="41"/>
        <v>100</v>
      </c>
      <c r="P133" s="53">
        <f t="shared" si="41"/>
        <v>100</v>
      </c>
      <c r="Q133" s="53">
        <f t="shared" si="41"/>
        <v>100</v>
      </c>
    </row>
    <row r="134" spans="1:18" ht="65.25" customHeight="1" x14ac:dyDescent="0.3">
      <c r="A134" s="74" t="s">
        <v>100</v>
      </c>
      <c r="B134" s="25" t="s">
        <v>78</v>
      </c>
      <c r="C134" s="19">
        <v>2</v>
      </c>
      <c r="D134" s="27">
        <v>2</v>
      </c>
      <c r="E134" s="27">
        <v>30</v>
      </c>
      <c r="F134" s="28">
        <v>24</v>
      </c>
      <c r="G134" s="27">
        <v>13</v>
      </c>
      <c r="H134" s="29">
        <v>0</v>
      </c>
      <c r="I134" s="28">
        <v>150</v>
      </c>
      <c r="J134" s="74" t="s">
        <v>178</v>
      </c>
      <c r="K134" s="74" t="s">
        <v>103</v>
      </c>
      <c r="L134" s="53">
        <v>100</v>
      </c>
      <c r="M134" s="53">
        <v>100</v>
      </c>
      <c r="N134" s="53">
        <v>100</v>
      </c>
      <c r="O134" s="53">
        <v>100</v>
      </c>
      <c r="P134" s="53">
        <v>100</v>
      </c>
      <c r="Q134" s="53">
        <v>100</v>
      </c>
    </row>
    <row r="135" spans="1:18" ht="65.25" customHeight="1" x14ac:dyDescent="0.3">
      <c r="A135" s="74" t="s">
        <v>100</v>
      </c>
      <c r="B135" s="25" t="s">
        <v>78</v>
      </c>
      <c r="C135" s="19">
        <v>2</v>
      </c>
      <c r="D135" s="27">
        <v>2</v>
      </c>
      <c r="E135" s="27">
        <v>40</v>
      </c>
      <c r="F135" s="28">
        <v>0</v>
      </c>
      <c r="G135" s="27">
        <v>0</v>
      </c>
      <c r="H135" s="29">
        <v>0</v>
      </c>
      <c r="I135" s="28">
        <v>150</v>
      </c>
      <c r="J135" s="74" t="s">
        <v>215</v>
      </c>
      <c r="K135" s="74" t="s">
        <v>103</v>
      </c>
      <c r="L135" s="53">
        <f t="shared" ref="L135:Q135" si="42">SUM(L136,L138)</f>
        <v>27200</v>
      </c>
      <c r="M135" s="53">
        <f t="shared" si="42"/>
        <v>25200</v>
      </c>
      <c r="N135" s="53">
        <f t="shared" si="42"/>
        <v>27200</v>
      </c>
      <c r="O135" s="53">
        <f t="shared" si="42"/>
        <v>500</v>
      </c>
      <c r="P135" s="53">
        <f t="shared" si="42"/>
        <v>500</v>
      </c>
      <c r="Q135" s="53">
        <f t="shared" si="42"/>
        <v>500</v>
      </c>
    </row>
    <row r="136" spans="1:18" ht="85.5" customHeight="1" x14ac:dyDescent="0.3">
      <c r="A136" s="74" t="s">
        <v>100</v>
      </c>
      <c r="B136" s="25" t="s">
        <v>78</v>
      </c>
      <c r="C136" s="19">
        <v>2</v>
      </c>
      <c r="D136" s="27">
        <v>2</v>
      </c>
      <c r="E136" s="27">
        <v>40</v>
      </c>
      <c r="F136" s="28">
        <v>14</v>
      </c>
      <c r="G136" s="27">
        <v>0</v>
      </c>
      <c r="H136" s="29">
        <v>0</v>
      </c>
      <c r="I136" s="28">
        <v>150</v>
      </c>
      <c r="J136" s="74" t="s">
        <v>179</v>
      </c>
      <c r="K136" s="74" t="s">
        <v>103</v>
      </c>
      <c r="L136" s="53">
        <f t="shared" ref="L136:Q136" si="43">L137</f>
        <v>500</v>
      </c>
      <c r="M136" s="53">
        <f t="shared" si="43"/>
        <v>0</v>
      </c>
      <c r="N136" s="53">
        <f t="shared" si="43"/>
        <v>500</v>
      </c>
      <c r="O136" s="53">
        <f t="shared" si="43"/>
        <v>500</v>
      </c>
      <c r="P136" s="53">
        <f t="shared" si="43"/>
        <v>500</v>
      </c>
      <c r="Q136" s="53">
        <f t="shared" si="43"/>
        <v>500</v>
      </c>
    </row>
    <row r="137" spans="1:18" ht="105.75" customHeight="1" x14ac:dyDescent="0.3">
      <c r="A137" s="74" t="s">
        <v>100</v>
      </c>
      <c r="B137" s="25" t="s">
        <v>78</v>
      </c>
      <c r="C137" s="19">
        <v>2</v>
      </c>
      <c r="D137" s="27">
        <v>2</v>
      </c>
      <c r="E137" s="27">
        <v>40</v>
      </c>
      <c r="F137" s="28">
        <v>14</v>
      </c>
      <c r="G137" s="27">
        <v>13</v>
      </c>
      <c r="H137" s="29">
        <v>0</v>
      </c>
      <c r="I137" s="28">
        <v>150</v>
      </c>
      <c r="J137" s="74" t="s">
        <v>180</v>
      </c>
      <c r="K137" s="74" t="s">
        <v>103</v>
      </c>
      <c r="L137" s="53">
        <v>500</v>
      </c>
      <c r="M137" s="53">
        <v>0</v>
      </c>
      <c r="N137" s="53">
        <v>500</v>
      </c>
      <c r="O137" s="53">
        <v>500</v>
      </c>
      <c r="P137" s="53">
        <v>500</v>
      </c>
      <c r="Q137" s="53">
        <v>500</v>
      </c>
    </row>
    <row r="138" spans="1:18" ht="43.15" customHeight="1" x14ac:dyDescent="0.3">
      <c r="A138" s="74" t="s">
        <v>100</v>
      </c>
      <c r="B138" s="25" t="s">
        <v>78</v>
      </c>
      <c r="C138" s="19">
        <v>2</v>
      </c>
      <c r="D138" s="27">
        <v>2</v>
      </c>
      <c r="E138" s="27">
        <v>49</v>
      </c>
      <c r="F138" s="28">
        <v>999</v>
      </c>
      <c r="G138" s="27">
        <v>0</v>
      </c>
      <c r="H138" s="29">
        <v>0</v>
      </c>
      <c r="I138" s="28">
        <v>150</v>
      </c>
      <c r="J138" s="74" t="s">
        <v>181</v>
      </c>
      <c r="K138" s="74" t="s">
        <v>103</v>
      </c>
      <c r="L138" s="53">
        <f t="shared" ref="L138:Q138" si="44">L139</f>
        <v>26700</v>
      </c>
      <c r="M138" s="53">
        <f t="shared" si="44"/>
        <v>25200</v>
      </c>
      <c r="N138" s="53">
        <f t="shared" si="44"/>
        <v>26700</v>
      </c>
      <c r="O138" s="53">
        <f t="shared" si="44"/>
        <v>0</v>
      </c>
      <c r="P138" s="53">
        <f t="shared" si="44"/>
        <v>0</v>
      </c>
      <c r="Q138" s="53">
        <f t="shared" si="44"/>
        <v>0</v>
      </c>
    </row>
    <row r="139" spans="1:18" ht="66" customHeight="1" x14ac:dyDescent="0.3">
      <c r="A139" s="74" t="s">
        <v>100</v>
      </c>
      <c r="B139" s="25" t="s">
        <v>78</v>
      </c>
      <c r="C139" s="19">
        <v>2</v>
      </c>
      <c r="D139" s="27">
        <v>2</v>
      </c>
      <c r="E139" s="27">
        <v>49</v>
      </c>
      <c r="F139" s="28">
        <v>999</v>
      </c>
      <c r="G139" s="27">
        <v>13</v>
      </c>
      <c r="H139" s="29">
        <v>0</v>
      </c>
      <c r="I139" s="28">
        <v>150</v>
      </c>
      <c r="J139" s="74" t="s">
        <v>182</v>
      </c>
      <c r="K139" s="74" t="s">
        <v>103</v>
      </c>
      <c r="L139" s="53">
        <v>26700</v>
      </c>
      <c r="M139" s="53">
        <v>25200</v>
      </c>
      <c r="N139" s="53">
        <v>26700</v>
      </c>
      <c r="O139" s="53">
        <v>0</v>
      </c>
      <c r="P139" s="53">
        <v>0</v>
      </c>
      <c r="Q139" s="53">
        <v>0</v>
      </c>
    </row>
    <row r="140" spans="1:18" ht="66" customHeight="1" x14ac:dyDescent="0.3">
      <c r="A140" s="74" t="s">
        <v>100</v>
      </c>
      <c r="B140" s="25" t="s">
        <v>78</v>
      </c>
      <c r="C140" s="19">
        <v>2</v>
      </c>
      <c r="D140" s="27">
        <v>7</v>
      </c>
      <c r="E140" s="27">
        <v>0</v>
      </c>
      <c r="F140" s="28">
        <v>0</v>
      </c>
      <c r="G140" s="27">
        <v>0</v>
      </c>
      <c r="H140" s="29">
        <v>0</v>
      </c>
      <c r="I140" s="28">
        <v>150</v>
      </c>
      <c r="J140" s="74" t="s">
        <v>216</v>
      </c>
      <c r="K140" s="74" t="s">
        <v>103</v>
      </c>
      <c r="L140" s="53">
        <f>SUM(L141)</f>
        <v>0</v>
      </c>
      <c r="M140" s="53">
        <f>SUM(M141)</f>
        <v>10</v>
      </c>
      <c r="N140" s="53">
        <v>0</v>
      </c>
      <c r="O140" s="53">
        <f>SUM(O141)</f>
        <v>0</v>
      </c>
      <c r="P140" s="53">
        <f>SUM(P141)</f>
        <v>0</v>
      </c>
      <c r="Q140" s="53">
        <v>0</v>
      </c>
    </row>
    <row r="141" spans="1:18" ht="66" customHeight="1" x14ac:dyDescent="0.3">
      <c r="A141" s="74" t="s">
        <v>100</v>
      </c>
      <c r="B141" s="25" t="s">
        <v>78</v>
      </c>
      <c r="C141" s="19">
        <v>2</v>
      </c>
      <c r="D141" s="27">
        <v>7</v>
      </c>
      <c r="E141" s="27">
        <v>5</v>
      </c>
      <c r="F141" s="28">
        <v>0</v>
      </c>
      <c r="G141" s="27">
        <v>13</v>
      </c>
      <c r="H141" s="29">
        <v>0</v>
      </c>
      <c r="I141" s="28">
        <v>150</v>
      </c>
      <c r="J141" s="74" t="s">
        <v>183</v>
      </c>
      <c r="K141" s="74" t="s">
        <v>103</v>
      </c>
      <c r="L141" s="53">
        <f>L142</f>
        <v>0</v>
      </c>
      <c r="M141" s="53">
        <f>SUM(M142)</f>
        <v>10</v>
      </c>
      <c r="N141" s="53">
        <v>0</v>
      </c>
      <c r="O141" s="53">
        <f>O142</f>
        <v>0</v>
      </c>
      <c r="P141" s="53">
        <f>P142</f>
        <v>0</v>
      </c>
      <c r="Q141" s="53">
        <f>Q142</f>
        <v>0</v>
      </c>
    </row>
    <row r="142" spans="1:18" ht="66" customHeight="1" x14ac:dyDescent="0.3">
      <c r="A142" s="74" t="s">
        <v>100</v>
      </c>
      <c r="B142" s="25" t="s">
        <v>78</v>
      </c>
      <c r="C142" s="19">
        <v>2</v>
      </c>
      <c r="D142" s="27">
        <v>7</v>
      </c>
      <c r="E142" s="27">
        <v>5</v>
      </c>
      <c r="F142" s="28">
        <v>30</v>
      </c>
      <c r="G142" s="27">
        <v>13</v>
      </c>
      <c r="H142" s="29">
        <v>0</v>
      </c>
      <c r="I142" s="28">
        <v>150</v>
      </c>
      <c r="J142" s="74" t="s">
        <v>183</v>
      </c>
      <c r="K142" s="74" t="s">
        <v>103</v>
      </c>
      <c r="L142" s="53">
        <v>0</v>
      </c>
      <c r="M142" s="53">
        <v>10</v>
      </c>
      <c r="N142" s="53">
        <v>0</v>
      </c>
      <c r="O142" s="53">
        <v>0</v>
      </c>
      <c r="P142" s="53">
        <v>0</v>
      </c>
      <c r="Q142" s="53">
        <v>0</v>
      </c>
    </row>
    <row r="143" spans="1:18" s="99" customFormat="1" ht="40.5" customHeight="1" x14ac:dyDescent="0.3">
      <c r="A143" s="71" t="s">
        <v>108</v>
      </c>
      <c r="B143" s="24"/>
      <c r="C143" s="17"/>
      <c r="D143" s="35"/>
      <c r="E143" s="35"/>
      <c r="F143" s="36"/>
      <c r="G143" s="35"/>
      <c r="H143" s="37"/>
      <c r="I143" s="36"/>
      <c r="J143" s="71"/>
      <c r="K143" s="71"/>
      <c r="L143" s="60">
        <f>L16+L116+L140</f>
        <v>788561.39999999991</v>
      </c>
      <c r="M143" s="60">
        <f>M16+M116+M140</f>
        <v>661343.29999999981</v>
      </c>
      <c r="N143" s="60">
        <f>SUM(N16,N116,N140)</f>
        <v>808034.8</v>
      </c>
      <c r="O143" s="60">
        <f>O16+O116</f>
        <v>1129185.47</v>
      </c>
      <c r="P143" s="60">
        <f>P16+P116</f>
        <v>1019069.5000000002</v>
      </c>
      <c r="Q143" s="60">
        <f>Q16+Q116</f>
        <v>945163.1</v>
      </c>
      <c r="R143" s="98"/>
    </row>
    <row r="144" spans="1:18" ht="53.25" customHeight="1" x14ac:dyDescent="0.25"/>
    <row r="146" spans="1:17" s="3" customFormat="1" ht="27.6" customHeight="1" x14ac:dyDescent="0.35">
      <c r="A146" s="106" t="s">
        <v>104</v>
      </c>
      <c r="B146" s="107"/>
      <c r="C146" s="107"/>
      <c r="D146" s="107"/>
      <c r="E146" s="107"/>
      <c r="F146" s="107"/>
      <c r="G146" s="107"/>
      <c r="H146" s="111"/>
      <c r="I146" s="111"/>
      <c r="J146" s="33"/>
      <c r="K146" s="33"/>
      <c r="L146" s="59"/>
      <c r="M146" s="59"/>
      <c r="N146" s="59"/>
      <c r="O146" s="59"/>
      <c r="P146" s="59"/>
      <c r="Q146" s="59"/>
    </row>
    <row r="147" spans="1:17" s="3" customFormat="1" ht="24.75" customHeight="1" x14ac:dyDescent="0.35">
      <c r="A147" s="106" t="s">
        <v>105</v>
      </c>
      <c r="B147" s="107"/>
      <c r="C147" s="107"/>
      <c r="D147" s="107"/>
      <c r="J147" s="108"/>
      <c r="K147" s="109"/>
      <c r="L147" s="110"/>
      <c r="M147" s="110"/>
      <c r="N147" s="62" t="s">
        <v>155</v>
      </c>
      <c r="O147" s="59"/>
      <c r="P147" s="59"/>
      <c r="Q147" s="59"/>
    </row>
    <row r="151" spans="1:17" s="3" customFormat="1" ht="18.75" x14ac:dyDescent="0.3">
      <c r="A151" s="34" t="s">
        <v>229</v>
      </c>
      <c r="J151" s="33"/>
      <c r="K151" s="33"/>
      <c r="L151" s="59"/>
      <c r="M151" s="59"/>
      <c r="N151" s="59"/>
      <c r="O151" s="59"/>
      <c r="P151" s="59"/>
      <c r="Q151" s="59"/>
    </row>
    <row r="152" spans="1:17" s="3" customFormat="1" x14ac:dyDescent="0.25">
      <c r="A152" s="33" t="s">
        <v>199</v>
      </c>
      <c r="J152" s="33"/>
      <c r="K152" s="33"/>
      <c r="L152" s="59"/>
      <c r="M152" s="59"/>
      <c r="N152" s="59"/>
      <c r="O152" s="59"/>
      <c r="P152" s="59"/>
      <c r="Q152" s="59"/>
    </row>
  </sheetData>
  <autoFilter ref="A15:Q143" xr:uid="{00000000-0009-0000-0000-000000000000}"/>
  <mergeCells count="18">
    <mergeCell ref="A147:D147"/>
    <mergeCell ref="J147:M147"/>
    <mergeCell ref="A146:I146"/>
    <mergeCell ref="D8:M8"/>
    <mergeCell ref="H2:J2"/>
    <mergeCell ref="M12:M14"/>
    <mergeCell ref="N12:N14"/>
    <mergeCell ref="O12:O14"/>
    <mergeCell ref="P12:P14"/>
    <mergeCell ref="Q12:Q14"/>
    <mergeCell ref="A12:A14"/>
    <mergeCell ref="B12:I12"/>
    <mergeCell ref="J12:J14"/>
    <mergeCell ref="K12:K14"/>
    <mergeCell ref="L12:L14"/>
    <mergeCell ref="B13:B14"/>
    <mergeCell ref="C13:G13"/>
    <mergeCell ref="H13:I13"/>
  </mergeCells>
  <phoneticPr fontId="11" type="noConversion"/>
  <pageMargins left="0.19685039370078741" right="0.15748031496062992" top="0.47244094488188981" bottom="0.47244094488188981" header="0.23622047244094491" footer="0.31496062992125984"/>
  <pageSetup paperSize="9" scale="2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User9</cp:lastModifiedBy>
  <cp:lastPrinted>2025-11-10T14:58:05Z</cp:lastPrinted>
  <dcterms:created xsi:type="dcterms:W3CDTF">2016-10-20T11:21:30Z</dcterms:created>
  <dcterms:modified xsi:type="dcterms:W3CDTF">2025-11-10T15:01:51Z</dcterms:modified>
</cp:coreProperties>
</file>